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defaultThemeVersion="166925"/>
  <mc:AlternateContent xmlns:mc="http://schemas.openxmlformats.org/markup-compatibility/2006">
    <mc:Choice Requires="x15">
      <x15ac:absPath xmlns:x15ac="http://schemas.microsoft.com/office/spreadsheetml/2010/11/ac" url="https://obbrezice-my.sharepoint.com/personal/vilma_zupancic_brezice_si/Documents/SLUZBA/JAVNA NAROČILA/POSTOPKI/NMV/ODDGKR/Razgledna ploščad/"/>
    </mc:Choice>
  </mc:AlternateContent>
  <xr:revisionPtr revIDLastSave="41" documentId="13_ncr:1_{3FE21AD9-0782-43B7-B10D-19C6D2328249}" xr6:coauthVersionLast="47" xr6:coauthVersionMax="47" xr10:uidLastSave="{9D413088-B528-4AE5-A4D7-A32FA8978CD4}"/>
  <bookViews>
    <workbookView xWindow="-120" yWindow="-120" windowWidth="25440" windowHeight="15390" xr2:uid="{00000000-000D-0000-FFFF-FFFF00000000}"/>
  </bookViews>
  <sheets>
    <sheet name="REKAPITULACIJA" sheetId="2" r:id="rId1"/>
    <sheet name="Dodatna pojasnila" sheetId="7" r:id="rId2"/>
    <sheet name="GR DELA" sheetId="3" r:id="rId3"/>
    <sheet name="OBRT DELA" sheetId="4" r:id="rId4"/>
    <sheet name="INSTALACIJSKA DELA (El)" sheetId="6" r:id="rId5"/>
    <sheet name="OPREMA" sheetId="5" r:id="rId6"/>
  </sheets>
  <definedNames>
    <definedName name="OLE_LINK1" localSheetId="1">'Dodatna pojasnila'!$A$1</definedName>
    <definedName name="_xlnm.Print_Area" localSheetId="2">'GR DELA'!$A$1:$F$155</definedName>
    <definedName name="_xlnm.Print_Area" localSheetId="3">'OBRT DELA'!$A$1:$F$65</definedName>
    <definedName name="_xlnm.Print_Area" localSheetId="0">REKAPITULACIJA!$A$1:$F$58</definedName>
    <definedName name="_xlnm.Print_Titles" localSheetId="2">'GR DELA'!$1:$1</definedName>
    <definedName name="_xlnm.Print_Titles" localSheetId="3">'OBRT DELA'!$1:$1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8" i="6" l="1"/>
  <c r="F54" i="6"/>
  <c r="F53" i="4"/>
  <c r="F130" i="3"/>
  <c r="F113" i="3"/>
  <c r="F94" i="3"/>
  <c r="F73" i="3"/>
  <c r="F75" i="3"/>
  <c r="F10" i="6"/>
  <c r="F11" i="6"/>
  <c r="F13" i="6"/>
  <c r="F26" i="6"/>
  <c r="F28" i="6"/>
  <c r="F30" i="6"/>
  <c r="F32" i="6"/>
  <c r="F34" i="6"/>
  <c r="F36" i="6"/>
  <c r="F40" i="6"/>
  <c r="F48" i="6"/>
  <c r="F50" i="6"/>
  <c r="F52" i="6"/>
  <c r="B33" i="5"/>
  <c r="B22" i="5"/>
  <c r="B56" i="4"/>
  <c r="F42" i="2"/>
  <c r="F55" i="6" l="1"/>
  <c r="F41" i="6"/>
  <c r="F72" i="3"/>
  <c r="B57" i="3"/>
  <c r="B75" i="3" s="1"/>
  <c r="F59" i="3"/>
  <c r="F60" i="3"/>
  <c r="F61" i="3"/>
  <c r="F62" i="3"/>
  <c r="F63" i="3"/>
  <c r="F64" i="3"/>
  <c r="F65" i="3"/>
  <c r="F66" i="3"/>
  <c r="F67" i="3"/>
  <c r="F68" i="3"/>
  <c r="F69" i="3"/>
  <c r="F70" i="3"/>
  <c r="F71" i="3"/>
  <c r="B78" i="3"/>
  <c r="F58" i="6" l="1"/>
  <c r="F32" i="2" s="1"/>
  <c r="F30" i="5"/>
  <c r="F28" i="5"/>
  <c r="F26" i="5"/>
  <c r="F24" i="5"/>
  <c r="F45" i="4"/>
  <c r="F33" i="5" l="1"/>
  <c r="F13" i="5" s="1"/>
  <c r="F16" i="5" s="1"/>
  <c r="F34" i="2" s="1"/>
  <c r="F44" i="4"/>
  <c r="F47" i="4"/>
  <c r="F48" i="4"/>
  <c r="F49" i="4"/>
  <c r="F50" i="4"/>
  <c r="F51" i="4"/>
  <c r="F59" i="4"/>
  <c r="F61" i="4"/>
  <c r="F62" i="4"/>
  <c r="F58" i="4"/>
  <c r="F64" i="4" s="1"/>
  <c r="D60" i="4"/>
  <c r="F60" i="4" s="1"/>
  <c r="F29" i="4"/>
  <c r="F30" i="4"/>
  <c r="F31" i="4"/>
  <c r="F32" i="4"/>
  <c r="F33" i="4"/>
  <c r="F34" i="4"/>
  <c r="F35" i="4"/>
  <c r="F36" i="4"/>
  <c r="F37" i="4"/>
  <c r="F38" i="4"/>
  <c r="F39" i="4"/>
  <c r="F40" i="4"/>
  <c r="F41" i="4"/>
  <c r="F42" i="4"/>
  <c r="F43" i="4"/>
  <c r="F149" i="3" l="1"/>
  <c r="F150" i="3"/>
  <c r="F151" i="3"/>
  <c r="F152" i="3"/>
  <c r="F141" i="3"/>
  <c r="F136" i="3"/>
  <c r="F137" i="3"/>
  <c r="F138" i="3"/>
  <c r="F139" i="3"/>
  <c r="F140" i="3"/>
  <c r="F119" i="3" l="1"/>
  <c r="F120" i="3"/>
  <c r="F121" i="3"/>
  <c r="F122" i="3"/>
  <c r="F123" i="3"/>
  <c r="F124" i="3"/>
  <c r="F125" i="3"/>
  <c r="F126" i="3"/>
  <c r="F127" i="3"/>
  <c r="F128" i="3"/>
  <c r="F100" i="3"/>
  <c r="F101" i="3"/>
  <c r="F102" i="3"/>
  <c r="F103" i="3"/>
  <c r="F104" i="3"/>
  <c r="F105" i="3"/>
  <c r="F106" i="3"/>
  <c r="F107" i="3"/>
  <c r="F108" i="3"/>
  <c r="F109" i="3"/>
  <c r="F110" i="3"/>
  <c r="F111" i="3"/>
  <c r="F81" i="3"/>
  <c r="F82" i="3"/>
  <c r="F83" i="3"/>
  <c r="F84" i="3"/>
  <c r="F85" i="3"/>
  <c r="F86" i="3"/>
  <c r="F87" i="3"/>
  <c r="F89" i="3"/>
  <c r="F90" i="3"/>
  <c r="F91" i="3"/>
  <c r="D92" i="3"/>
  <c r="F92" i="3" s="1"/>
  <c r="D88" i="3"/>
  <c r="F88" i="3" s="1"/>
  <c r="F15" i="4" l="1"/>
  <c r="F135" i="3" l="1"/>
  <c r="F143" i="3" s="1"/>
  <c r="B64" i="4" l="1"/>
  <c r="F28" i="4"/>
  <c r="F13" i="4" s="1"/>
  <c r="B24" i="4"/>
  <c r="B53" i="4" s="1"/>
  <c r="F153" i="3"/>
  <c r="F148" i="3"/>
  <c r="F154" i="3" s="1"/>
  <c r="B146" i="3"/>
  <c r="B154" i="3" s="1"/>
  <c r="B133" i="3"/>
  <c r="B143" i="3" s="1"/>
  <c r="F118" i="3"/>
  <c r="B116" i="3"/>
  <c r="B130" i="3" s="1"/>
  <c r="F99" i="3"/>
  <c r="B97" i="3"/>
  <c r="B113" i="3" s="1"/>
  <c r="F80" i="3"/>
  <c r="B94" i="3"/>
  <c r="F13" i="3" l="1"/>
  <c r="F23" i="3"/>
  <c r="F17" i="4"/>
  <c r="F15" i="3"/>
  <c r="F19" i="3"/>
  <c r="F21" i="3"/>
  <c r="F30" i="2" l="1"/>
  <c r="F17" i="3"/>
  <c r="F25" i="3" s="1"/>
  <c r="F28" i="2" l="1"/>
  <c r="F36" i="2" s="1"/>
  <c r="F38" i="2" l="1"/>
  <c r="F40" i="2" l="1"/>
  <c r="F44" i="2" l="1"/>
  <c r="F46" i="2" s="1"/>
  <c r="F48" i="2" l="1"/>
</calcChain>
</file>

<file path=xl/sharedStrings.xml><?xml version="1.0" encoding="utf-8"?>
<sst xmlns="http://schemas.openxmlformats.org/spreadsheetml/2006/main" count="362" uniqueCount="231">
  <si>
    <t>Investitor:</t>
  </si>
  <si>
    <t>Objekt:</t>
  </si>
  <si>
    <t>A / GRADBENA DELA</t>
  </si>
  <si>
    <t>B / OBRTNIŠKA DELA</t>
  </si>
  <si>
    <t xml:space="preserve"> </t>
  </si>
  <si>
    <t>DDV 22%</t>
  </si>
  <si>
    <t>št.</t>
  </si>
  <si>
    <t>Opis del</t>
  </si>
  <si>
    <t>Enota</t>
  </si>
  <si>
    <t>Količina</t>
  </si>
  <si>
    <t>Cena/enoto</t>
  </si>
  <si>
    <t>Znesek [€]</t>
  </si>
  <si>
    <t>A / REKAPITULACIJA GRADBENIH DEL</t>
  </si>
  <si>
    <t>I. PREDDELA</t>
  </si>
  <si>
    <t>A / GRADBENA DELA SKUPAJ:</t>
  </si>
  <si>
    <t>1.1</t>
  </si>
  <si>
    <t>kos</t>
  </si>
  <si>
    <t>1.2</t>
  </si>
  <si>
    <t>Vzpostavitev, ureditev, zavarovanje in organizacija gradbišča - postavitev začasnih gradbiščnih objektov, ograj, oznak, opozorilnih znakov in trakov, vključno z odstranitvijo po končanih delih - vse skladno z varnostnim načrtom gradbišča</t>
  </si>
  <si>
    <t>kpl</t>
  </si>
  <si>
    <t>1.3</t>
  </si>
  <si>
    <t>1.4</t>
  </si>
  <si>
    <t>Zakoličba in zavarovanje vseh komunalnih vodov s strani pooblaščenega izvajalca</t>
  </si>
  <si>
    <t>1.5</t>
  </si>
  <si>
    <t>2.1</t>
  </si>
  <si>
    <t>m3</t>
  </si>
  <si>
    <t>2.2</t>
  </si>
  <si>
    <t>m2</t>
  </si>
  <si>
    <t>2.3</t>
  </si>
  <si>
    <t>2.4</t>
  </si>
  <si>
    <t>2.5</t>
  </si>
  <si>
    <t>2.6</t>
  </si>
  <si>
    <t>m'</t>
  </si>
  <si>
    <t>3.1</t>
  </si>
  <si>
    <t>3.2</t>
  </si>
  <si>
    <t>3.3</t>
  </si>
  <si>
    <t>3.4</t>
  </si>
  <si>
    <t>3.5</t>
  </si>
  <si>
    <t>4.1</t>
  </si>
  <si>
    <t>4.2</t>
  </si>
  <si>
    <t>4.3</t>
  </si>
  <si>
    <t>kg</t>
  </si>
  <si>
    <t>4.4</t>
  </si>
  <si>
    <t>4.5</t>
  </si>
  <si>
    <t>5.1</t>
  </si>
  <si>
    <t>5.2</t>
  </si>
  <si>
    <t>5.3</t>
  </si>
  <si>
    <t>6.1</t>
  </si>
  <si>
    <t>6.2</t>
  </si>
  <si>
    <t>6.3</t>
  </si>
  <si>
    <t>Fino planiranje zelenih površin z razbijanjem grud, frezanjem in pripravo tal za setev trave. Zatravitev humusiranih površin z avtohtonimi travnimi vrstami, vključno z dobavo semen, valjanjem posejane površine, zalivanjem in vsemi pomožnimi deli</t>
  </si>
  <si>
    <t>B / REKAPITULACIJA OBRTNIŠKIH DEL</t>
  </si>
  <si>
    <t>B / OBRTNIŠKA DELA SKUPAJ:</t>
  </si>
  <si>
    <t>II. ZEMELJSKA DELA</t>
  </si>
  <si>
    <t>III. BETONSKA IN ARMIRANOBETONSKA DELA</t>
  </si>
  <si>
    <t>IV. TESARSKA DELA - OPAŽI IN ODRI</t>
  </si>
  <si>
    <t>V. ZIDARSKA DELA</t>
  </si>
  <si>
    <t>Humusiranje zelenih površin s humusom z gradbiščne deponije v debelini vsaj 20 cm, vključno s transportom, strojnim in ročnim planiranjem</t>
  </si>
  <si>
    <t>OBČINA BREŽICE</t>
  </si>
  <si>
    <t>Cesta prvih borcev 18, 8250 Brežice</t>
  </si>
  <si>
    <t>RAZGLEDNA PLOŠČAD SV. VID</t>
  </si>
  <si>
    <t>POPIS GRADBENO OBRTNIŠKIH DEL S PROJEKTANTSKO OCENO VREDNOSTI</t>
  </si>
  <si>
    <t>SKUPNA REKAPITULACIJA GRADBENIH IN OBRTNIŠKIH DEL</t>
  </si>
  <si>
    <t>Široki strojni in ročni izkop zemljine v terenu III.-IV. kategorije, vključno z nakladanjem na kamion (95% strojno, 5% ročno):</t>
  </si>
  <si>
    <t xml:space="preserve"> - temelji objekta (težji pogoji dela - teren delno v naklonu do 45°)</t>
  </si>
  <si>
    <t xml:space="preserve"> - temelji objekta in zunanja ureditev (normalni pogoji dela)</t>
  </si>
  <si>
    <t>Široki strojni in ročni izkop zemljine v terenu V. kategorije (apnenec), v težjih pogojih dela (teren v naklonu do 45°), vključno s pikiranjem in nakladanjem na kamion (95% strojno, 5% ročno)</t>
  </si>
  <si>
    <t>Strojni izkop humusa v debelini 15 cm, nakladnje na kamion in odvoz na gradbiščno deponijo v razdalji do 100 m, za kasnejše humusiranje površin ob objektih</t>
  </si>
  <si>
    <t>Odvoz odvečne izkopane zemljine na stalno uradno deponijo gradbenih odpadkov v oddaljenosti do h=15 km, kompletno z zvračanjem in planiranjem dopeljanega materiala na deponiji ter plačilom deponijske takse in pridobitvijo evidenčnih listov gradbenih odpadkov, ki se hranijo do primopredaje. Faktorji razsipa so upoštevani.</t>
  </si>
  <si>
    <t>Strojno in ročno planiranje ter utrjevanje dna gradbene jame, širokega izkopa in jarkov z natančnostjo do +/- 2 cm (95% strojno, 5% ročno)</t>
  </si>
  <si>
    <t xml:space="preserve"> - AB temelj POZ T01</t>
  </si>
  <si>
    <r>
      <t xml:space="preserve">Dobava, dovoz in vgrajevanje pustega betona </t>
    </r>
    <r>
      <rPr>
        <b/>
        <sz val="10"/>
        <rFont val="Arial Narrow"/>
        <family val="2"/>
        <charset val="238"/>
      </rPr>
      <t>C12/15</t>
    </r>
    <r>
      <rPr>
        <sz val="10"/>
        <rFont val="Arial Narrow"/>
        <family val="2"/>
        <charset val="238"/>
      </rPr>
      <t xml:space="preserve"> v zahtevani debelini - morebitna zamenjava slabih tal na planumu temeljnih temeljnih tal, z vsemi prenosi in pomožnimi deli</t>
    </r>
  </si>
  <si>
    <r>
      <t xml:space="preserve">Dobava, dovoz, vgrajevanje in nega betona </t>
    </r>
    <r>
      <rPr>
        <b/>
        <sz val="10"/>
        <rFont val="Arial Narrow"/>
        <family val="2"/>
        <charset val="238"/>
      </rPr>
      <t>C30/37, XC4/XD1/XF3, Cl 0,2, Dmax 32</t>
    </r>
    <r>
      <rPr>
        <sz val="10"/>
        <rFont val="Arial Narrow"/>
        <family val="2"/>
        <charset val="238"/>
      </rPr>
      <t>, v AB pasovne temelje, prereza nad 0,30 m3/m', z vsemi transporti in pomožnimi deli:</t>
    </r>
  </si>
  <si>
    <r>
      <t xml:space="preserve">Dobava, dovoz, vgrajevanje in nega betona </t>
    </r>
    <r>
      <rPr>
        <b/>
        <sz val="10"/>
        <rFont val="Arial Narrow"/>
        <family val="2"/>
        <charset val="238"/>
      </rPr>
      <t>C30/37, XC4/XD1/XF3, Cl 0,2, Dmax 32</t>
    </r>
    <r>
      <rPr>
        <sz val="10"/>
        <rFont val="Arial Narrow"/>
        <family val="2"/>
        <charset val="238"/>
      </rPr>
      <t>, v AB konstrukcije, prereza 0,10-0,20 m3/m', z vsemi transporti in pomožnimi deli:</t>
    </r>
  </si>
  <si>
    <t xml:space="preserve"> - AB nastavki temelja POZ T01</t>
  </si>
  <si>
    <t xml:space="preserve"> - AB temelj POZ T02</t>
  </si>
  <si>
    <t xml:space="preserve"> - AB nastavek temelja POZ T02</t>
  </si>
  <si>
    <t>Izdelava enostranskega ravnega oprtega opaža iz opažnih plošč za AB pasovne temelje višine do 0,70 m, vključno z razopaženjem, čiščenjem in mazanjem opaža pred/po razopaženju</t>
  </si>
  <si>
    <t>Izdelava ravnega dvostranskega opaža iz opažnih plošč za AB temeljne nastavke višine do 0,50 m, vključno z razopaženjem, čiščenjem in mazanjem opaža pred/po razopaženju:</t>
  </si>
  <si>
    <t xml:space="preserve"> - AB temeljni nastavek deb. 0,40 m</t>
  </si>
  <si>
    <t xml:space="preserve"> - AB temeljni nastavek deb. 0,30 m</t>
  </si>
  <si>
    <t>Vgradnja oblanih trikotnih letvic 3x3 cm v opaž za prirezane robove temeljnih nastavkov in navidezne delovne stike</t>
  </si>
  <si>
    <t>Izdelava šablone za 4x betonsko sidro M16 in samo namestitev 4x sider s pomočjo šablone na opaž AB nastavka temelja</t>
  </si>
  <si>
    <t>Postavitev in odstranitev premičnih odrov na lesenih ali jeklenih stolicah višine do 2,0 m za dobo do 20 dni, vse po predpisih o varstvu pri delu</t>
  </si>
  <si>
    <t>Dovoz in postavitev polnostenske kovinske varnostne ograje dolžine 25 m, višine 2 m za varovanje pobočja in terena pod gradbiščem za dobo do 60 dni, vključena demontaža in odvoz po končani gradnji</t>
  </si>
  <si>
    <t>OPOMBA:
V vse postavke je vključena dobava in montaža / vgradnja vsega materiala, vsi prevozi, prenosi in pomožna dela!
Vključeno je sprotno vzdrževanje reda in čistoče na gradbišču ter finalno čiščenje objekta po končanih delih!
Vsi vgrajeni materiali, postopki vgradnje in opravljena dela morajo biti skladni s slovenskimi in evropskimi predpisi (zakoni, uredbe, pravilniki, standardi, tehnična soglasja in smernice, ...).</t>
  </si>
  <si>
    <r>
      <t xml:space="preserve">Dobava, čiščenje, rezanje, krivljenje, vezanje in vgrajevanje srednje komplicirane armature </t>
    </r>
    <r>
      <rPr>
        <b/>
        <sz val="10"/>
        <rFont val="Arial Narrow"/>
        <family val="2"/>
        <charset val="238"/>
      </rPr>
      <t>RA B500-B do Ø12 mm</t>
    </r>
    <r>
      <rPr>
        <sz val="10"/>
        <rFont val="Arial Narrow"/>
        <family val="2"/>
        <charset val="238"/>
      </rPr>
      <t xml:space="preserve"> v AB nosilne konstrukcije, vključno z distančniki in sedli za podlaganje</t>
    </r>
  </si>
  <si>
    <r>
      <t xml:space="preserve">Dobava, čiščenje, rezanje, krivljenje, vezanje in vgrajevanje srednje komplicirane armature </t>
    </r>
    <r>
      <rPr>
        <b/>
        <sz val="10"/>
        <rFont val="Arial Narrow"/>
        <family val="2"/>
        <charset val="238"/>
      </rPr>
      <t>RA B500-B nad Ø12 mm</t>
    </r>
    <r>
      <rPr>
        <sz val="10"/>
        <rFont val="Arial Narrow"/>
        <family val="2"/>
        <charset val="238"/>
      </rPr>
      <t xml:space="preserve"> v AB nosilne konstrukcije, vključno z distančniki in sedli za podlaganje</t>
    </r>
  </si>
  <si>
    <t>Izvedba sidranja AB temeljev v hribinsko podlago (apnenec) z jeklenimi sidri iz rebraste armature RA Ø25 mm in sidrno maso kot npr. HILTI HIT-HY 270 ter vrtanje izvrtin Ø30 mm, globine 70-80 cm v kamen. Brez dobave RA sider, ki je vključena v AB delih</t>
  </si>
  <si>
    <t>Odstranitev grmovja in dreves z debli premera do 10 cm ter vej na srednje gosto porasli površini - ročno in strojno</t>
  </si>
  <si>
    <t>1.6</t>
  </si>
  <si>
    <t>1.7</t>
  </si>
  <si>
    <t>Obzidava brežin iz kamna v betonu - dobava dovoz in vgrajevanje apnenčastega lomljenca (70% - zidanje kamnite zložbe) in zemeljsko vlažnega betona C20/25 (30%). Zidanje na eno lice, vključeno stičenje reg s cementno malto 0-4 mm:</t>
  </si>
  <si>
    <t xml:space="preserve"> - obzidava krožne pločevine na mestih, kjer ni jeklene ograje</t>
  </si>
  <si>
    <t xml:space="preserve"> - obloge AB temeljev in brežin ob temeljih</t>
  </si>
  <si>
    <t>Izdelava drenaže iz drenažnih cevi DN110 mm v fino zalikani betonski muldi iz betona C16/20 z drenažnim nasutjem frakcije 16-32 mm, poraba 0,15 m3/m' ter izpustom na teren mimo AB temeljev, vključno z dobavo in dovozom materiala ter vsemi pomožnimi deli</t>
  </si>
  <si>
    <t>VI. ZUNANJA UREDITEV</t>
  </si>
  <si>
    <r>
      <t>Dobava, dovoz in vgrajevanje zmrzlinsko odpornega kamnitega drobljenca 0-32 mm (tampon) v zasip temeljev in v utrjene površine ob objektu, v debelini 30-40 cm, vključeno mehansko utrjevanje v plasteh po 15 cm do deformacijskega modula E</t>
    </r>
    <r>
      <rPr>
        <vertAlign val="subscript"/>
        <sz val="10"/>
        <rFont val="Arial Narrow"/>
        <family val="2"/>
        <charset val="238"/>
      </rPr>
      <t>v2</t>
    </r>
    <r>
      <rPr>
        <sz val="10"/>
        <rFont val="Arial Narrow"/>
        <family val="2"/>
        <charset val="238"/>
      </rPr>
      <t>=80 MPa ter planiranje z natančnostjo +/- 1,0 cm</t>
    </r>
  </si>
  <si>
    <t>Zasaditev strmih brežin z grmičevjem za strma pobočja, vgradnja in montaža mreže s popleti, vključno z dobavo in dovozom materiala na gradbišče ter vsemi pomožnimi deli</t>
  </si>
  <si>
    <t>I. KLJUČAVNIČARSKA DELA</t>
  </si>
  <si>
    <t>II. TESARSKA DELA</t>
  </si>
  <si>
    <t>I./A Jeklena nosilna konstrukcija</t>
  </si>
  <si>
    <r>
      <t>Izdelava in montaža jeklene nosilne konstrukcije,</t>
    </r>
    <r>
      <rPr>
        <b/>
        <sz val="10"/>
        <rFont val="Arial Narrow"/>
        <family val="2"/>
        <charset val="238"/>
      </rPr>
      <t xml:space="preserve"> konstrukcijsko jeklo S355 J2</t>
    </r>
    <r>
      <rPr>
        <sz val="10"/>
        <rFont val="Arial Narrow"/>
        <family val="2"/>
        <charset val="238"/>
      </rPr>
      <t>, ves material vroče cinkan (deb. cinka 140 µm) in barvan (odtenki po arhitekturi). V ceni vključeni razrezi, izvrtine, krivljenjene, varjeni in vijačeni spoji, vsi zvari, ves pritrdilni in pomožni material:</t>
    </r>
  </si>
  <si>
    <t xml:space="preserve"> - vroče valjani profili teže do 45 kg/m' (HEA, L, RO in RD)</t>
  </si>
  <si>
    <t xml:space="preserve"> - konstrukcijska pločevina debeline 8-15 mm</t>
  </si>
  <si>
    <t xml:space="preserve"> - betonska J sidra M16x292 (8.8)</t>
  </si>
  <si>
    <t xml:space="preserve"> - mehanska sidra za beton M12x145 (5.8), kot npr. HILTI HST</t>
  </si>
  <si>
    <t xml:space="preserve"> - vijaki M22x65 (10.9)</t>
  </si>
  <si>
    <t xml:space="preserve"> - vijaki M16x50-55 (8.8)</t>
  </si>
  <si>
    <t xml:space="preserve"> - vijaki M12x40-50 (8.8)</t>
  </si>
  <si>
    <t>I./B Jeklena konstrukcija ograje</t>
  </si>
  <si>
    <t xml:space="preserve"> - ravna pločevina deb. 5 mm, rezana v radijih</t>
  </si>
  <si>
    <t xml:space="preserve"> - ravno rezana pločevina, trakovi krivljeni v radijih, deb. 5-6 mm</t>
  </si>
  <si>
    <r>
      <t>Izdelava in montaža jeklene konstrukcije ograje (ročaj in pločevina spodaj - vse v radiju),</t>
    </r>
    <r>
      <rPr>
        <b/>
        <sz val="10"/>
        <rFont val="Arial Narrow"/>
        <family val="2"/>
        <charset val="238"/>
      </rPr>
      <t xml:space="preserve"> konstrukcijsko jeklo S355 J2</t>
    </r>
    <r>
      <rPr>
        <sz val="10"/>
        <rFont val="Arial Narrow"/>
        <family val="2"/>
        <charset val="238"/>
      </rPr>
      <t>, ves material vroče cinkan (deb. cinka 140 µm) in barvan (odtenki po arhitekturi). V ceni vključeni razrezi, izvrtine, krivljenjene, varjeni in vijačeni spoji, vsi zvari, ves pritrdilni in pomožni material:</t>
    </r>
  </si>
  <si>
    <t>Izdelava in montaža praga med lesenim podom in terenom iz L - pigane vroče cinkane jeklene pločevine, deb. 2,5 mm in razvite širine do 40 cm, vključno z vijačenjem v leseno podno konstrukcijo in sidranjem z mehanskimi sidri v AB temeljni nastavek (npr. Hilti HUS3-H M8) in dobavo vsega materiala</t>
  </si>
  <si>
    <r>
      <t xml:space="preserve">Izdelava lesene podkonstrukcije z vijačenjem v jeklene profile - </t>
    </r>
    <r>
      <rPr>
        <b/>
        <sz val="10"/>
        <rFont val="Arial Narrow"/>
        <family val="2"/>
        <charset val="238"/>
      </rPr>
      <t>masivni kostanjevi tramiči (kvaliteta vsaj D30)</t>
    </r>
    <r>
      <rPr>
        <sz val="10"/>
        <rFont val="Arial Narrow"/>
        <family val="2"/>
        <charset val="238"/>
      </rPr>
      <t>, prereza b/h=8-12/10 cm, poraba lesa je 0,02-0,03 m3/m2, kompletno z dobavo vsega materiala, vsemi veznimi in pritrdilnimi sredstvi (vijačenje na HEA profile), zaščitnim premazom (impregnacijo) pred škodljivci (kot npr. Silvanolin). Obračun po tlorisni površini ploščadi</t>
    </r>
  </si>
  <si>
    <r>
      <t xml:space="preserve">Izdelava lesenega poda iz </t>
    </r>
    <r>
      <rPr>
        <b/>
        <sz val="10"/>
        <rFont val="Arial Narrow"/>
        <family val="2"/>
        <charset val="238"/>
      </rPr>
      <t>masivnih kostanjevih plohov (kvaliteta lesa vsaj D30)</t>
    </r>
    <r>
      <rPr>
        <sz val="10"/>
        <rFont val="Arial Narrow"/>
        <family val="2"/>
        <charset val="238"/>
      </rPr>
      <t>, deb. 5 cm in minimalne širine 20 cm, z vijačenjem v leseno podkonstrukcijo, kompletno z dobavo vsega materiala, vsemi veznimi in pritrdilnimi sredstvi, zaščitnim premazom (impregnacijo) pred škodljivci (kot npr. Silvanolin). Obračun po tlorisni površini ploščadi</t>
    </r>
  </si>
  <si>
    <t>Zamenjava in navezava obstoječe lesene ograje na novo jekleno ograjo ploščadi - odstranitev obstoječe lesene ograje, dobava kostanjevih okroglic do premera 15 cm, zaščitenih proti škodljivcem (npr. Silvanolin) in izdelava nove lesene varnostne ograje višine 1,10 m, stebrički zabiti v tla</t>
  </si>
  <si>
    <t>I./C Zaključki in lovilne mreže</t>
  </si>
  <si>
    <t>Dobava, namestitev in pritrjevanje pletene vroče cinkane lovilne mreže na jekleno konstrukcijo ploščadi - za namen varovanja ljudi pred padci v primeru trohnjenja lesene podne konstruckije. Okenca mreže so lahko velika največ 40x40 mm, debelina žice vsaj 3 mm. Vključen pritrdilni material in zaključevanje</t>
  </si>
  <si>
    <t>Vzpostavitev začasne deponije gradbišča dimenzij 8 x 10 m na gradbeni parceli v bližini objekta in odstranitev po končanih delih</t>
  </si>
  <si>
    <t>Dobava in montaža polnila varnostne ograje iz ekspandriane pločevine (kot npr. BENKOtehna Q50-50x37 ali romboidna 45x20x4, pred izvedbo uskladiti z arhitektom), krivljena v različnih radijih - vroče cinkana in barvana (odtenki po arhitekturi), mehansko pritrjevanje na stebričke, ročaj na vrhu in krivljeno pločevino spodaj. V ceno vključen ves pritrdilni in pomožni material ter pomožna dela</t>
  </si>
  <si>
    <r>
      <t xml:space="preserve">Izdelava in montaža </t>
    </r>
    <r>
      <rPr>
        <b/>
        <sz val="10"/>
        <rFont val="Arial Narrow"/>
        <family val="2"/>
        <charset val="238"/>
      </rPr>
      <t xml:space="preserve">smernikov za smeri vedut / </t>
    </r>
    <r>
      <rPr>
        <sz val="10"/>
        <rFont val="Arial Narrow"/>
        <family val="2"/>
        <charset val="238"/>
      </rPr>
      <t xml:space="preserve"> izvedejo se pred vročim cinkanjem, ko se na izvedene stebre »pripaše« ročaj ograje, izdelan po detajlu – glej Načrt ARHITEKTURE; Izvede se kot privarjen kovinski trak deb. 8mm in na sami lokaciji usmeri za smer vedute in privari; Napisi  se izdelajo naknadno kot  kovinske ploščice deb. 4mm; Napis rezan lasersko oz. vodni curek - font ARIAL, BOLD viš .15mm, vroče cinkano in barvano RAL 8019; Napis se pritrdi s pomočjo INBUS vijakov z vgreznjeno glavo;
OPOMBA: Smeri glavnih vedut se določi v sodelovanju s Krajevno skupnostjo-pobudniki in Planinskim društvom Brežice – ocena izvedbe 15 kosov;
V ceno vključen ves pritrdilni in pomožni material ter pomožna dela</t>
    </r>
  </si>
  <si>
    <t xml:space="preserve">OPOMBE:
 - Ta popis GO del je narejen na podlagi dokumentacije PZI.
</t>
  </si>
  <si>
    <t>C / INSTALACIJSKA DELA (elektro instalacije)</t>
  </si>
  <si>
    <t>D / OPREMA</t>
  </si>
  <si>
    <t>Izdelava, dobava in montaža klopi  -  , izvedena iz jeklene vroče cinkane nosilne konstrukcije, ki bo privijačena na leseni pod. Sedalna površina je izvedena iz lesenih letvic deb. 50mm, les  - kostanj, enakovedne zaščite kot preostala konstrukcija;   Lesena klop je izvedena v identični krivulji kot celotna ploščad in je razdljena na četrtine, kjer se radij ustrezno zmanjšuje, zato ima vsaka četrtina tudi svojo dimnezijo sedalnih letev, ki so nareje v konus – glej načrt ARHITEKTURE;</t>
  </si>
  <si>
    <t xml:space="preserve">Izdelava, dobava in montaža kovinske ploščice s črtno kodo za dodatne informacije obiskovalcem, ki je vezana tudi na spletno predstavitev občine oz. Posavja; </t>
  </si>
  <si>
    <t>SPLOŠNO - velja za vsa gradbena in obrtniška dela, opremo in inštalacije:</t>
  </si>
  <si>
    <t>Dela je potrebno izvajati po projektni dokumentaciji, v skladu z veljavnimi tehničnimi predpisi, normativi in standardi ob upoštevanju zahtev iz varstva pri delu. Uporabljati je potrebno samo materiale, ki ustrezajo predpisom in standardom</t>
  </si>
  <si>
    <t>Za vse vgrajene materiale mora izvajalec del predložiti dokumentacijo (atesti, certifikati, meritve, izkazi....), ki so potrebni za propravo DZO maep in DZO mapo izdelati</t>
  </si>
  <si>
    <t>Izvajalec mora pridobiti (izdelati) vse potrebne izkaze in poročila, vezana na Elaborate in načrte, ki so sestavni del projekta DGD , predvsem pa:</t>
  </si>
  <si>
    <t xml:space="preserve">poročilo o  gospodarjenju z gradbenimi odpadki za potrebe  pridobitve uporabnega dovoljenja     </t>
  </si>
  <si>
    <t xml:space="preserve">geodetski posnetek po končanih delih </t>
  </si>
  <si>
    <t>Dimenzije-mere in količine je potrebno pred izdelavo oziroma naročanjem preveriti po zadnjih veljavnih PZI projektih ter kontrolirati mere na licu mesta!</t>
  </si>
  <si>
    <t>Sestavni del tega projektantskega popisa je kompletna projektna PZI dokumentacija (grafični in tekstualni del).  V kolikor v projektni dokumentaciji ni detajla za določeno vrsto del, je predlog detajla dolžan izdelati ponudnik - izvajalec in ga predložiti odgovornemu projektantu v potrditev!</t>
  </si>
  <si>
    <t>V enotnih cenah morajo biti zajeti tudi naslednji stroški:</t>
  </si>
  <si>
    <t>ureditev gradbišča, postavitev gradbiščne table, zaščitna ograja in obvestil ter ostala pripravljalna dela, z vsemi deli in materialom in dnevno čiščenje gradbišča, vs skladno z varnostnim načrtom</t>
  </si>
  <si>
    <t xml:space="preserve">izvajanje geodetskih storitev  med samo gradnjo, ki vsebujejo: zakoličbe, podajanje višin, kontrola ustreznih naklonov ipd., postavitev gradbenih profilov, zaščita zakoličbe, vse  za ves čas gradnje in za vsa dela </t>
  </si>
  <si>
    <t>potrebno opiranje in opaženje izkopov ali široki izkop pod kotom notranjega trenja zemljine,</t>
  </si>
  <si>
    <t xml:space="preserve">ves potreben material z dobavo, transporti in vgrajevanjem, </t>
  </si>
  <si>
    <t>nabavo in dobavo osnovnega, pomožnega, pritrdilnega, tesnilnega materiala za izvedbo posamezne postavke iz popisa;</t>
  </si>
  <si>
    <t>izpolnitev obvez izvajalca glede varstva pri delu na premičnih deloviščih (gradbišču)</t>
  </si>
  <si>
    <t>snemanje izmer na licu mesta in vsklajevanje z nadzorom oz. odg.projektantom v primeru odstopanja od projekta ali pri nejasnostih;</t>
  </si>
  <si>
    <t>koordinacijo izvajalca do svojih podizvajalcev, dobaviteljev in kooperantov, ki sodelujejo pri predmetni gradnji oz.izvedbi del;</t>
  </si>
  <si>
    <t xml:space="preserve">izpolnitev vseh obvez izvajalca po veljavni zakonodaji in pripadajočih veljavnih pravilnikih, ki se nanašajo direktno ali indirektno na izvedbo/gradnjo; </t>
  </si>
  <si>
    <t>pripravo in vzdrževanje gradbišča, vključno z odstranitvijo vseh provizorijev ter začasnih komunalnih priključkov po končanih delih;</t>
  </si>
  <si>
    <t>za  vsa čiščenjam med samo gradnjo</t>
  </si>
  <si>
    <t>finalno čiščenje gradbišča, pred predajo naročniku</t>
  </si>
  <si>
    <t>zavarovanja gradbišča,</t>
  </si>
  <si>
    <t>začasne in stalne deponije in pripadajoči transporti,</t>
  </si>
  <si>
    <t>sortiranje odpadkov na gradbišču (gradbiščni odpadki in odpadki od rušenja), stroški nakladanja, odvoza na registrirano stalno deponijo ter plačilo stroškov prevozov, deponije in taks. Ponudnik - izvajalec sam izbere lokacije deponij</t>
  </si>
  <si>
    <t xml:space="preserve">   *</t>
  </si>
  <si>
    <t>*</t>
  </si>
  <si>
    <t>Stroški izvajanja geološkega nadzora za čas gradnje (po izvedeni gradbeni jami) in izdaja poročila ali vpis v gradbeni dnevnik.  V primeru odstopanja sestave tal od napovedane, mora geomehanik dati dodatna navodila in obvestiti projektanta.</t>
  </si>
  <si>
    <t>ur</t>
  </si>
  <si>
    <t>Zakoličba AB temeljev objekta s postavitvijo in zavarovanjem profilov  (Uradna zakoličba iz poligonskih točk, in zavarovanje zakoličbe z lesenimi količki 4/4/30 cm. Kompletno z izdajo poročila o zakoličbi.)</t>
  </si>
  <si>
    <t>Stroški izdelave PID načrta v treh izvodih analogne oblike in digitalnem izvodu v originalnem nezaklenjenem formatu. V ceni je zajeta tudi izvedba certificiranega geodetskega posnetka dejanskega stanja, skupaj s komunalnim katastrom  ter vpisa v ZK. Komplet s stroški izdelave DZO mape izvajalca;</t>
  </si>
  <si>
    <t>ura</t>
  </si>
  <si>
    <t>D / REKAPITULACIJA VREDNOSTI OPREME</t>
  </si>
  <si>
    <t>D / OPREMA SKUPAJ:</t>
  </si>
  <si>
    <t>I. OPREMA</t>
  </si>
  <si>
    <t xml:space="preserve">DALJNOGLED - uporaba brez kovanca,- Daljnogled se privijači preko nosilnega droga na samo ograjo; Zahtevana je vsaj 25x povečava, z ustrezno zaščito proti vandalizmu, ohišje iz neravečega jekla, barvano v RAL 8019; Višina kukala je na 155cm, montažni drog skupaj z ograjo ne sme preseči višine 130cm;   daljnogled kot npr. Uniwersal NON COIN TWO 25x80mm / www.uniwersal.eu ; </t>
  </si>
  <si>
    <t xml:space="preserve">Izvedba, dobava in montaža droga za državne zastave - Drog za zastave se izvede po predlogi v načrtu GRADBENIŠTVA fi 114mm)  in nadgradi s sistemom za obešanje zastave oz. 2. opcija – da se dobavi standardni ALU  drog,  barve RAL 8019, višine 6m in premera 80mm, z vrtljivimi prečkami za zastave dim. 1,4x2,8m (državne zastave); ki se ga privijači na modificiran nastavek, ki je vrisan v načrtu +DROG kot npr.Drog D 600-80 Kopje - za državne zastave - dobavitelj PROMOTION d.o.o.  OPOMBA - Izvajalec si izbere njemu lažjo možnost izvedbe, potrebno je samo upoštevati ustrezno barvo droga RAL 8019; Opis droga: prašno barvane (plastificirane) aluminijske cevi barve RAL 8019, mehanizem: umetna masa, odporna na UV;
Funkcionalnost: uležajen vrtilni mehanizem omogoča obračanje zastave po vetru za poln krog (360°),  enostavna menjava zastave - spuščanje zastave s kompletnim vrtnilnim mehanizmom, samodejno dvigovanje zastave - jeklena vrv in utež znotraj droga.
Montaža: vijačenje droga na prej  vroče pocinkan jeklen podstavek  in barvano RAL 8019 izdelano po detajlu - glej Načrt GRADBENIŠTVA
</t>
  </si>
  <si>
    <t>SKUPAJ ELEKTROINŠTALACIJE</t>
  </si>
  <si>
    <t>SKUPAJ</t>
  </si>
  <si>
    <t xml:space="preserve">Drobni montažni material, meritve ozemljitvene upornosti, pregled in ažuriranje knjige strelovoda objekta   </t>
  </si>
  <si>
    <t>6. </t>
  </si>
  <si>
    <t>Varjenje armatur 30 % + spajanje z valjancem</t>
  </si>
  <si>
    <t>5.</t>
  </si>
  <si>
    <t>Križna sponka 3 x 58 mm za izdelavo merilnega stika HERMI Velenje material Rf</t>
  </si>
  <si>
    <t>2.</t>
  </si>
  <si>
    <t>m</t>
  </si>
  <si>
    <t>Valjanec Rf 30x3,5 mm položen na globini 0.8 m</t>
  </si>
  <si>
    <t>1. </t>
  </si>
  <si>
    <t>enoto</t>
  </si>
  <si>
    <t>Skupaj</t>
  </si>
  <si>
    <t>Cena/</t>
  </si>
  <si>
    <t>Opis postavke</t>
  </si>
  <si>
    <t>Poz.</t>
  </si>
  <si>
    <t>Cene na enoto in vrednosti so v EUR brez DDV!</t>
  </si>
  <si>
    <t>Opombe:</t>
  </si>
  <si>
    <t>STRELOVOD IN OZEMLJITVE</t>
  </si>
  <si>
    <t xml:space="preserve"> Preizkušanje in spuščanje v pogon  (smer vrtenja, obremenitev faz,...)</t>
  </si>
  <si>
    <t>10.</t>
  </si>
  <si>
    <t xml:space="preserve">Drobni spojni in montažni material   </t>
  </si>
  <si>
    <t>9.</t>
  </si>
  <si>
    <t>PN zaščitna cev 16 mm</t>
  </si>
  <si>
    <t>8.</t>
  </si>
  <si>
    <t>kom</t>
  </si>
  <si>
    <t xml:space="preserve"> Senzor gibanja IP65</t>
  </si>
  <si>
    <t>7.</t>
  </si>
  <si>
    <t xml:space="preserve">ALU nadgradni/kotni profil primeren za kotno nadgradno montažo </t>
  </si>
  <si>
    <t>6.</t>
  </si>
  <si>
    <t>Napajalnik 230Vac/12 Vdc, 200W</t>
  </si>
  <si>
    <t>LED trak IP65, 7,2W/m, 3 x 7 m, barvna temperatura 2700°K, 12 V, kot sevanja 120 ° s spojnim in montažnim materialom</t>
  </si>
  <si>
    <t>4.</t>
  </si>
  <si>
    <t>Komplet</t>
  </si>
  <si>
    <t>- priključne in vrstne sponke, ožičenje, vezni in pritrdilni material, napisne ploščice, ter označitev vgrajene opreme in omare s priloženo shemo iz PID</t>
  </si>
  <si>
    <t xml:space="preserve"> - kontaktor 4kW 230 V - KN22</t>
  </si>
  <si>
    <t xml:space="preserve">   * B6/1p</t>
  </si>
  <si>
    <t xml:space="preserve">   * B10/1p</t>
  </si>
  <si>
    <t>- instalacijski odklopnik 10 kA</t>
  </si>
  <si>
    <t>- 3 polne univerzalne zbiralke oklopljene 63A</t>
  </si>
  <si>
    <t xml:space="preserve">- DIN letev   </t>
  </si>
  <si>
    <t xml:space="preserve">- N-PE zbiralke z nosilci  </t>
  </si>
  <si>
    <t xml:space="preserve"> - FID stikalo 24 p 16/30 mA</t>
  </si>
  <si>
    <t>- prenapetostni zaščitni odvodnik 15 kA, razred C, enopolni, s prikazom stanja, komplet z ozemljitveno šino (protec)</t>
  </si>
  <si>
    <t>Kovinska omarica Rsv dimenzij (šxvxg): cca 500 x 500 x 250 mm, IP 65, s strešico in  z vrati opremljenimi s ključavnico, ožičena in preiskušana, s sledečimi elementi:</t>
  </si>
  <si>
    <t>3.</t>
  </si>
  <si>
    <t xml:space="preserve">- 16 mm2 </t>
  </si>
  <si>
    <t>Vodnik H07V-K za izenačevanje potenciala in povezavo kovinskih mas, komplet z objemkami in pritrdilnim materialom</t>
  </si>
  <si>
    <t xml:space="preserve"> - 2x1,5 mm2</t>
  </si>
  <si>
    <t xml:space="preserve"> - 3x2,5 mm2</t>
  </si>
  <si>
    <t>Kabel NYM-J, položen v zaščitni cevi</t>
  </si>
  <si>
    <t>1.</t>
  </si>
  <si>
    <t>Vrednost</t>
  </si>
  <si>
    <t>Cena/na enoto</t>
  </si>
  <si>
    <t>Vse postavke zajemajo dobavo transport in montažo</t>
  </si>
  <si>
    <t>ELEKTROINŠTALACIJE</t>
  </si>
  <si>
    <t>C.</t>
  </si>
  <si>
    <t>VREDNOST (A-E) BREZ DDV:</t>
  </si>
  <si>
    <t>SKUPAJ VREDNOST BREZ DDV:</t>
  </si>
  <si>
    <t>POPUST (%)</t>
  </si>
  <si>
    <t>DATUM:</t>
  </si>
  <si>
    <t>ŽIG</t>
  </si>
  <si>
    <t>PODPIS</t>
  </si>
  <si>
    <t>PONUDNIK:</t>
  </si>
  <si>
    <t>SKUPAJ PONUDBENA VREDNOST:</t>
  </si>
  <si>
    <t>E / NEPREDVIDENA DELA V SKLOPU GO DEL (ocena 10%))</t>
  </si>
  <si>
    <r>
      <rPr>
        <b/>
        <sz val="10"/>
        <rFont val="Arial Narrow"/>
        <family val="2"/>
        <charset val="238"/>
      </rPr>
      <t xml:space="preserve">PROJEKTANTSKI NADZOR </t>
    </r>
    <r>
      <rPr>
        <sz val="10"/>
        <rFont val="Arial Narrow"/>
        <family val="2"/>
        <charset val="238"/>
      </rPr>
      <t>za vse vrste del po PZI projektu, obrazložitve projekta PZI, spremljanje skladnosti gradnje z gradbenim dovoljenjem; (obračun po dejanskih količinah)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</si>
</sst>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quot;SIT &quot;#,##0\ ;&quot;(SIT &quot;#,##0\)"/>
    <numFmt numFmtId="165" formatCode="#,##0.00&quot;    &quot;;\-#,##0.00&quot;    &quot;;&quot; -&quot;#&quot;    &quot;;@\ "/>
    <numFmt numFmtId="166" formatCode="&quot;SIT&quot;#,##0_);\(&quot;SIT&quot;#,##0\)"/>
    <numFmt numFmtId="167" formatCode="&quot;SIT&quot;#,##0.00_);\(&quot;SIT&quot;#,##0.00\)"/>
    <numFmt numFmtId="168" formatCode="mmmm\ d\,\ yyyy"/>
    <numFmt numFmtId="169" formatCode="dd/mm/yyyy;@"/>
  </numFmts>
  <fonts count="39">
    <font>
      <sz val="11"/>
      <color theme="1"/>
      <name val="Calibri"/>
      <family val="2"/>
      <charset val="238"/>
      <scheme val="minor"/>
    </font>
    <font>
      <sz val="10"/>
      <name val="Arial CE"/>
      <charset val="238"/>
    </font>
    <font>
      <sz val="10"/>
      <name val="Arial"/>
      <family val="2"/>
      <charset val="238"/>
    </font>
    <font>
      <sz val="12"/>
      <name val="Arial CE"/>
      <charset val="238"/>
    </font>
    <font>
      <sz val="10"/>
      <name val="Mangal"/>
      <family val="2"/>
      <charset val="238"/>
    </font>
    <font>
      <sz val="12"/>
      <name val="Courier New"/>
      <family val="3"/>
      <charset val="238"/>
    </font>
    <font>
      <sz val="11"/>
      <name val="Arial Narrow CE"/>
      <family val="2"/>
      <charset val="238"/>
    </font>
    <font>
      <sz val="11"/>
      <color indexed="8"/>
      <name val="Calibri"/>
      <family val="2"/>
      <charset val="238"/>
    </font>
    <font>
      <sz val="11"/>
      <name val="Times New Roman"/>
      <family val="1"/>
      <charset val="238"/>
    </font>
    <font>
      <sz val="10"/>
      <name val="Arial Narrow"/>
      <family val="2"/>
      <charset val="238"/>
    </font>
    <font>
      <b/>
      <sz val="10"/>
      <name val="Arial Narrow"/>
      <family val="2"/>
      <charset val="238"/>
    </font>
    <font>
      <b/>
      <sz val="14"/>
      <name val="Arial Narrow"/>
      <family val="2"/>
      <charset val="238"/>
    </font>
    <font>
      <b/>
      <sz val="12"/>
      <name val="Arial Narrow"/>
      <family val="2"/>
      <charset val="238"/>
    </font>
    <font>
      <sz val="12"/>
      <name val="Arial Narrow"/>
      <family val="2"/>
      <charset val="238"/>
    </font>
    <font>
      <b/>
      <sz val="11"/>
      <name val="Arial Narrow"/>
      <family val="2"/>
      <charset val="238"/>
    </font>
    <font>
      <b/>
      <u/>
      <sz val="10"/>
      <name val="Arial Narrow"/>
      <family val="2"/>
      <charset val="238"/>
    </font>
    <font>
      <vertAlign val="subscript"/>
      <sz val="10"/>
      <name val="Arial Narrow"/>
      <family val="2"/>
      <charset val="238"/>
    </font>
    <font>
      <b/>
      <i/>
      <sz val="10"/>
      <name val="Arial Narrow"/>
      <family val="2"/>
      <charset val="238"/>
    </font>
    <font>
      <sz val="11"/>
      <color theme="1"/>
      <name val="Calibri"/>
      <family val="2"/>
      <charset val="238"/>
      <scheme val="minor"/>
    </font>
    <font>
      <b/>
      <sz val="18"/>
      <name val="Arial"/>
      <family val="2"/>
      <charset val="238"/>
    </font>
    <font>
      <b/>
      <sz val="12"/>
      <name val="Arial"/>
      <family val="2"/>
      <charset val="238"/>
    </font>
    <font>
      <b/>
      <sz val="9"/>
      <name val="SLO Arial"/>
      <family val="2"/>
      <charset val="238"/>
    </font>
    <font>
      <b/>
      <sz val="9"/>
      <name val="Arial CE"/>
      <family val="2"/>
      <charset val="238"/>
    </font>
    <font>
      <sz val="9"/>
      <name val="Times New Roman CE"/>
      <family val="1"/>
      <charset val="238"/>
    </font>
    <font>
      <b/>
      <sz val="9"/>
      <name val="Arial"/>
      <family val="2"/>
      <charset val="238"/>
    </font>
    <font>
      <sz val="9"/>
      <name val="Arial"/>
      <family val="2"/>
      <charset val="238"/>
    </font>
    <font>
      <sz val="9"/>
      <name val="SLO Arial"/>
      <family val="2"/>
      <charset val="238"/>
    </font>
    <font>
      <sz val="9"/>
      <name val="Arial"/>
      <family val="2"/>
    </font>
    <font>
      <sz val="9"/>
      <color rgb="FFFF0000"/>
      <name val="Arial"/>
      <family val="2"/>
      <charset val="238"/>
    </font>
    <font>
      <b/>
      <sz val="9"/>
      <color rgb="FFFF0000"/>
      <name val="Arial"/>
      <family val="2"/>
      <charset val="238"/>
    </font>
    <font>
      <sz val="9"/>
      <color rgb="FFFF00FF"/>
      <name val="Arial"/>
      <family val="2"/>
      <charset val="238"/>
    </font>
    <font>
      <b/>
      <sz val="9"/>
      <color rgb="FFFF00FF"/>
      <name val="Arial"/>
      <family val="2"/>
      <charset val="238"/>
    </font>
    <font>
      <b/>
      <sz val="10"/>
      <color theme="1"/>
      <name val="Arial Narrow"/>
      <family val="2"/>
      <charset val="238"/>
    </font>
    <font>
      <b/>
      <sz val="10"/>
      <color rgb="FF000000"/>
      <name val="Arial Narrow"/>
      <family val="2"/>
      <charset val="238"/>
    </font>
    <font>
      <sz val="10"/>
      <color theme="1"/>
      <name val="Arial Narrow"/>
      <family val="2"/>
      <charset val="238"/>
    </font>
    <font>
      <b/>
      <i/>
      <sz val="10"/>
      <color theme="1"/>
      <name val="Arial Narrow"/>
      <family val="2"/>
      <charset val="238"/>
    </font>
    <font>
      <sz val="10"/>
      <color rgb="FF000000"/>
      <name val="Arial Narrow"/>
      <family val="2"/>
      <charset val="238"/>
    </font>
    <font>
      <i/>
      <sz val="10"/>
      <color rgb="FF000000"/>
      <name val="Arial Narrow"/>
      <family val="2"/>
      <charset val="238"/>
    </font>
    <font>
      <b/>
      <i/>
      <sz val="10"/>
      <color rgb="FF000000"/>
      <name val="Arial Narrow"/>
      <family val="2"/>
      <charset val="238"/>
    </font>
  </fonts>
  <fills count="7">
    <fill>
      <patternFill patternType="none"/>
    </fill>
    <fill>
      <patternFill patternType="gray125"/>
    </fill>
    <fill>
      <patternFill patternType="solid">
        <fgColor theme="5"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rgb="FFC0C0C0"/>
        <bgColor indexed="64"/>
      </patternFill>
    </fill>
    <fill>
      <patternFill patternType="solid">
        <fgColor theme="7" tint="0.59999389629810485"/>
        <bgColor indexed="64"/>
      </patternFill>
    </fill>
  </fills>
  <borders count="1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double">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1">
    <xf numFmtId="0" fontId="0" fillId="0" borderId="0"/>
    <xf numFmtId="0" fontId="1" fillId="0" borderId="0"/>
    <xf numFmtId="0" fontId="3" fillId="0" borderId="0"/>
    <xf numFmtId="164" fontId="5" fillId="0" borderId="0"/>
    <xf numFmtId="164" fontId="5" fillId="0" borderId="0"/>
    <xf numFmtId="0" fontId="6" fillId="0" borderId="0"/>
    <xf numFmtId="164" fontId="5" fillId="0" borderId="0"/>
    <xf numFmtId="164" fontId="5" fillId="0" borderId="0"/>
    <xf numFmtId="164" fontId="5" fillId="0" borderId="0"/>
    <xf numFmtId="164" fontId="5" fillId="0" borderId="0"/>
    <xf numFmtId="164" fontId="5" fillId="0" borderId="0"/>
    <xf numFmtId="164" fontId="5" fillId="0" borderId="0"/>
    <xf numFmtId="164" fontId="5" fillId="0" borderId="0"/>
    <xf numFmtId="164" fontId="5" fillId="0" borderId="0"/>
    <xf numFmtId="164" fontId="5" fillId="0" borderId="0"/>
    <xf numFmtId="164" fontId="5" fillId="0" borderId="0"/>
    <xf numFmtId="164" fontId="5" fillId="0" borderId="0"/>
    <xf numFmtId="0" fontId="7" fillId="0" borderId="0"/>
    <xf numFmtId="165" fontId="4" fillId="0" borderId="0" applyFill="0" applyBorder="0" applyAlignment="0" applyProtection="0"/>
    <xf numFmtId="0" fontId="2" fillId="0" borderId="0"/>
    <xf numFmtId="0" fontId="7" fillId="0" borderId="0"/>
    <xf numFmtId="0" fontId="7" fillId="0" borderId="0"/>
    <xf numFmtId="0" fontId="7" fillId="0" borderId="0"/>
    <xf numFmtId="164" fontId="5" fillId="0" borderId="0"/>
    <xf numFmtId="9" fontId="1" fillId="0" borderId="0" applyFont="0" applyFill="0" applyBorder="0" applyAlignment="0" applyProtection="0"/>
    <xf numFmtId="44" fontId="1" fillId="0" borderId="0" applyFont="0" applyFill="0" applyBorder="0" applyAlignment="0" applyProtection="0"/>
    <xf numFmtId="0" fontId="7" fillId="0" borderId="0"/>
    <xf numFmtId="0" fontId="8" fillId="0" borderId="0" applyFill="0">
      <alignment vertical="top" wrapText="1"/>
    </xf>
    <xf numFmtId="0" fontId="2" fillId="0" borderId="0"/>
    <xf numFmtId="0" fontId="2" fillId="0" borderId="0" applyFill="0" applyBorder="0" applyAlignment="0" applyProtection="0"/>
    <xf numFmtId="167" fontId="2" fillId="0" borderId="0" applyFill="0" applyBorder="0" applyAlignment="0" applyProtection="0"/>
    <xf numFmtId="166" fontId="2" fillId="0" borderId="0" applyFill="0" applyBorder="0" applyAlignment="0" applyProtection="0"/>
    <xf numFmtId="168" fontId="2" fillId="0" borderId="0" applyFill="0" applyBorder="0" applyAlignment="0" applyProtection="0"/>
    <xf numFmtId="0" fontId="2" fillId="0" borderId="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 fillId="0" borderId="0"/>
    <xf numFmtId="0" fontId="2" fillId="0" borderId="0" applyFill="0" applyBorder="0" applyAlignment="0" applyProtection="0"/>
    <xf numFmtId="0" fontId="2" fillId="0" borderId="11" applyNumberFormat="0" applyFill="0" applyAlignment="0" applyProtection="0"/>
    <xf numFmtId="0" fontId="2" fillId="0" borderId="0"/>
    <xf numFmtId="0" fontId="18" fillId="0" borderId="0"/>
  </cellStyleXfs>
  <cellXfs count="175">
    <xf numFmtId="0" fontId="0" fillId="0" borderId="0" xfId="0"/>
    <xf numFmtId="49" fontId="9" fillId="0" borderId="0" xfId="1" applyNumberFormat="1" applyFont="1" applyAlignment="1">
      <alignment vertical="center"/>
    </xf>
    <xf numFmtId="0" fontId="9" fillId="0" borderId="0" xfId="1" applyFont="1" applyAlignment="1">
      <alignment horizontal="center"/>
    </xf>
    <xf numFmtId="4" fontId="9" fillId="0" borderId="0" xfId="1" applyNumberFormat="1" applyFont="1" applyAlignment="1">
      <alignment vertical="center"/>
    </xf>
    <xf numFmtId="0" fontId="9" fillId="0" borderId="0" xfId="1" applyFont="1" applyAlignment="1">
      <alignment vertical="center"/>
    </xf>
    <xf numFmtId="4" fontId="9" fillId="0" borderId="0" xfId="1" applyNumberFormat="1" applyFont="1" applyAlignment="1">
      <alignment horizontal="left" vertical="center"/>
    </xf>
    <xf numFmtId="0" fontId="9" fillId="0" borderId="0" xfId="1" applyFont="1" applyAlignment="1">
      <alignment horizontal="left" vertical="top" wrapText="1"/>
    </xf>
    <xf numFmtId="0" fontId="10" fillId="0" borderId="0" xfId="1" applyFont="1" applyAlignment="1">
      <alignment horizontal="center" wrapText="1"/>
    </xf>
    <xf numFmtId="0" fontId="10" fillId="0" borderId="0" xfId="1" applyFont="1" applyAlignment="1">
      <alignment horizontal="left" vertical="top" wrapText="1"/>
    </xf>
    <xf numFmtId="0" fontId="10" fillId="0" borderId="0" xfId="1" applyFont="1" applyAlignment="1">
      <alignment horizontal="left" vertical="top"/>
    </xf>
    <xf numFmtId="0" fontId="10" fillId="0" borderId="0" xfId="1" applyFont="1" applyAlignment="1">
      <alignment horizontal="center"/>
    </xf>
    <xf numFmtId="0" fontId="10" fillId="0" borderId="0" xfId="1" applyFont="1" applyAlignment="1">
      <alignment horizontal="center" vertical="center"/>
    </xf>
    <xf numFmtId="0" fontId="12" fillId="0" borderId="0" xfId="1" applyFont="1" applyAlignment="1">
      <alignment horizontal="left" vertical="top"/>
    </xf>
    <xf numFmtId="0" fontId="12" fillId="0" borderId="0" xfId="1" applyFont="1" applyAlignment="1">
      <alignment horizontal="center"/>
    </xf>
    <xf numFmtId="0" fontId="12" fillId="0" borderId="0" xfId="1" applyFont="1" applyAlignment="1">
      <alignment horizontal="center" vertical="center"/>
    </xf>
    <xf numFmtId="4" fontId="10" fillId="0" borderId="0" xfId="1" applyNumberFormat="1" applyFont="1" applyAlignment="1">
      <alignment vertical="center"/>
    </xf>
    <xf numFmtId="0" fontId="10" fillId="0" borderId="6" xfId="1" applyFont="1" applyBorder="1" applyAlignment="1">
      <alignment horizontal="center"/>
    </xf>
    <xf numFmtId="4" fontId="10" fillId="0" borderId="6" xfId="1" applyNumberFormat="1" applyFont="1" applyBorder="1" applyAlignment="1">
      <alignment vertical="center"/>
    </xf>
    <xf numFmtId="0" fontId="10" fillId="0" borderId="0" xfId="1" applyFont="1" applyAlignment="1">
      <alignment vertical="center"/>
    </xf>
    <xf numFmtId="0" fontId="9" fillId="0" borderId="0" xfId="1" applyFont="1" applyAlignment="1">
      <alignment horizontal="left" vertical="top"/>
    </xf>
    <xf numFmtId="49" fontId="9" fillId="0" borderId="4" xfId="1" applyNumberFormat="1" applyFont="1" applyBorder="1" applyAlignment="1">
      <alignment horizontal="center" vertical="center"/>
    </xf>
    <xf numFmtId="0" fontId="9" fillId="0" borderId="4" xfId="1" applyFont="1" applyBorder="1" applyAlignment="1">
      <alignment horizontal="center" vertical="top"/>
    </xf>
    <xf numFmtId="0" fontId="9" fillId="0" borderId="4" xfId="1" applyFont="1" applyBorder="1" applyAlignment="1">
      <alignment horizontal="center"/>
    </xf>
    <xf numFmtId="4" fontId="9" fillId="0" borderId="4" xfId="1" applyNumberFormat="1" applyFont="1" applyBorder="1" applyAlignment="1">
      <alignment horizontal="center"/>
    </xf>
    <xf numFmtId="4" fontId="9" fillId="0" borderId="4" xfId="1" applyNumberFormat="1" applyFont="1" applyBorder="1" applyAlignment="1">
      <alignment horizontal="center" vertical="center"/>
    </xf>
    <xf numFmtId="4" fontId="9" fillId="0" borderId="0" xfId="1" applyNumberFormat="1" applyFont="1" applyAlignment="1">
      <alignment horizontal="right"/>
    </xf>
    <xf numFmtId="4" fontId="9" fillId="0" borderId="0" xfId="1" applyNumberFormat="1" applyFont="1" applyAlignment="1">
      <alignment horizontal="left"/>
    </xf>
    <xf numFmtId="49" fontId="9" fillId="0" borderId="0" xfId="1" applyNumberFormat="1" applyFont="1" applyAlignment="1">
      <alignment horizontal="left" vertical="top"/>
    </xf>
    <xf numFmtId="0" fontId="12" fillId="2" borderId="7" xfId="1" applyFont="1" applyFill="1" applyBorder="1" applyAlignment="1">
      <alignment horizontal="left" vertical="top" wrapText="1"/>
    </xf>
    <xf numFmtId="0" fontId="13" fillId="2" borderId="8" xfId="1" applyFont="1" applyFill="1" applyBorder="1" applyAlignment="1">
      <alignment horizontal="center"/>
    </xf>
    <xf numFmtId="4" fontId="13" fillId="2" borderId="8" xfId="1" applyNumberFormat="1" applyFont="1" applyFill="1" applyBorder="1" applyAlignment="1">
      <alignment horizontal="right"/>
    </xf>
    <xf numFmtId="4" fontId="13" fillId="2" borderId="9" xfId="1" applyNumberFormat="1" applyFont="1" applyFill="1" applyBorder="1" applyAlignment="1">
      <alignment horizontal="right"/>
    </xf>
    <xf numFmtId="0" fontId="14" fillId="0" borderId="1" xfId="1" applyFont="1" applyBorder="1" applyAlignment="1">
      <alignment horizontal="left" vertical="top"/>
    </xf>
    <xf numFmtId="0" fontId="14" fillId="0" borderId="2" xfId="1" applyFont="1" applyBorder="1" applyAlignment="1">
      <alignment horizontal="center"/>
    </xf>
    <xf numFmtId="0" fontId="14" fillId="0" borderId="2" xfId="1" applyFont="1" applyBorder="1" applyAlignment="1">
      <alignment vertical="center"/>
    </xf>
    <xf numFmtId="0" fontId="14" fillId="0" borderId="3" xfId="1" applyFont="1" applyBorder="1" applyAlignment="1">
      <alignment vertical="center"/>
    </xf>
    <xf numFmtId="0" fontId="9" fillId="0" borderId="5" xfId="1" applyFont="1" applyBorder="1" applyAlignment="1">
      <alignment horizontal="center"/>
    </xf>
    <xf numFmtId="4" fontId="9" fillId="0" borderId="5" xfId="1" applyNumberFormat="1" applyFont="1" applyBorder="1" applyAlignment="1">
      <alignment vertical="center"/>
    </xf>
    <xf numFmtId="0" fontId="9" fillId="0" borderId="6" xfId="1" applyFont="1" applyBorder="1" applyAlignment="1">
      <alignment horizontal="center"/>
    </xf>
    <xf numFmtId="0" fontId="10" fillId="0" borderId="1" xfId="1" applyFont="1" applyBorder="1" applyAlignment="1">
      <alignment horizontal="left" vertical="top"/>
    </xf>
    <xf numFmtId="0" fontId="10" fillId="0" borderId="2" xfId="1" applyFont="1" applyBorder="1" applyAlignment="1">
      <alignment horizontal="center"/>
    </xf>
    <xf numFmtId="0" fontId="10" fillId="0" borderId="1" xfId="1" applyFont="1" applyBorder="1" applyAlignment="1">
      <alignment horizontal="left" vertical="top" wrapText="1"/>
    </xf>
    <xf numFmtId="4" fontId="10" fillId="0" borderId="2" xfId="1" applyNumberFormat="1" applyFont="1" applyBorder="1" applyAlignment="1">
      <alignment horizontal="right"/>
    </xf>
    <xf numFmtId="4" fontId="10" fillId="0" borderId="3" xfId="1" applyNumberFormat="1" applyFont="1" applyBorder="1" applyAlignment="1">
      <alignment horizontal="right"/>
    </xf>
    <xf numFmtId="4" fontId="10" fillId="0" borderId="0" xfId="1" applyNumberFormat="1" applyFont="1" applyAlignment="1">
      <alignment horizontal="right"/>
    </xf>
    <xf numFmtId="49" fontId="9" fillId="0" borderId="0" xfId="1" applyNumberFormat="1" applyFont="1" applyFill="1" applyAlignment="1">
      <alignment horizontal="left" vertical="top"/>
    </xf>
    <xf numFmtId="0" fontId="9" fillId="0" borderId="0" xfId="1" applyFont="1" applyFill="1" applyAlignment="1">
      <alignment horizontal="left" vertical="top" wrapText="1"/>
    </xf>
    <xf numFmtId="0" fontId="9" fillId="0" borderId="0" xfId="1" applyFont="1" applyFill="1" applyAlignment="1">
      <alignment horizontal="center"/>
    </xf>
    <xf numFmtId="4" fontId="9" fillId="0" borderId="0" xfId="1" applyNumberFormat="1" applyFont="1" applyFill="1" applyAlignment="1">
      <alignment horizontal="right"/>
    </xf>
    <xf numFmtId="0" fontId="17" fillId="0" borderId="0" xfId="1" applyFont="1" applyAlignment="1">
      <alignment horizontal="left" vertical="top" wrapText="1"/>
    </xf>
    <xf numFmtId="0" fontId="12" fillId="3" borderId="7" xfId="1" applyFont="1" applyFill="1" applyBorder="1" applyAlignment="1">
      <alignment horizontal="left" vertical="top" wrapText="1"/>
    </xf>
    <xf numFmtId="0" fontId="13" fillId="3" borderId="8" xfId="1" applyFont="1" applyFill="1" applyBorder="1" applyAlignment="1">
      <alignment horizontal="center"/>
    </xf>
    <xf numFmtId="4" fontId="13" fillId="3" borderId="8" xfId="1" applyNumberFormat="1" applyFont="1" applyFill="1" applyBorder="1" applyAlignment="1">
      <alignment horizontal="right"/>
    </xf>
    <xf numFmtId="4" fontId="13" fillId="3" borderId="9" xfId="1" applyNumberFormat="1" applyFont="1" applyFill="1" applyBorder="1" applyAlignment="1">
      <alignment horizontal="right"/>
    </xf>
    <xf numFmtId="49" fontId="9" fillId="0" borderId="0" xfId="0" applyNumberFormat="1" applyFont="1" applyAlignment="1">
      <alignment horizontal="left" vertical="top"/>
    </xf>
    <xf numFmtId="0" fontId="9" fillId="0" borderId="0" xfId="0" applyFont="1" applyAlignment="1">
      <alignment horizontal="left" vertical="top" wrapText="1"/>
    </xf>
    <xf numFmtId="0" fontId="9" fillId="0" borderId="0" xfId="0" applyFont="1" applyAlignment="1">
      <alignment horizontal="center"/>
    </xf>
    <xf numFmtId="4" fontId="9" fillId="0" borderId="0" xfId="0" applyNumberFormat="1" applyFont="1" applyAlignment="1">
      <alignment horizontal="right"/>
    </xf>
    <xf numFmtId="0" fontId="9" fillId="0" borderId="0" xfId="0" applyFont="1" applyAlignment="1">
      <alignment vertical="center"/>
    </xf>
    <xf numFmtId="0" fontId="10" fillId="0" borderId="2" xfId="1" applyFont="1" applyBorder="1" applyAlignment="1">
      <alignment horizontal="right"/>
    </xf>
    <xf numFmtId="0" fontId="9" fillId="0" borderId="0" xfId="1" applyFont="1" applyBorder="1" applyAlignment="1">
      <alignment horizontal="center"/>
    </xf>
    <xf numFmtId="0" fontId="10" fillId="0" borderId="0" xfId="1" applyFont="1" applyBorder="1" applyAlignment="1">
      <alignment horizontal="center" wrapText="1"/>
    </xf>
    <xf numFmtId="0" fontId="9" fillId="0" borderId="0" xfId="1" applyFont="1" applyBorder="1" applyAlignment="1">
      <alignment horizontal="left" vertical="top"/>
    </xf>
    <xf numFmtId="0" fontId="10" fillId="0" borderId="0" xfId="1" applyFont="1" applyBorder="1" applyAlignment="1">
      <alignment horizontal="left" vertical="top"/>
    </xf>
    <xf numFmtId="0" fontId="9" fillId="0" borderId="6" xfId="1" applyFont="1" applyBorder="1" applyAlignment="1">
      <alignment horizontal="left" vertical="top"/>
    </xf>
    <xf numFmtId="4" fontId="9" fillId="0" borderId="0" xfId="1" applyNumberFormat="1" applyFont="1" applyBorder="1" applyAlignment="1">
      <alignment vertical="center"/>
    </xf>
    <xf numFmtId="0" fontId="15" fillId="0" borderId="5" xfId="1" applyFont="1" applyBorder="1" applyAlignment="1">
      <alignment horizontal="left" vertical="top"/>
    </xf>
    <xf numFmtId="0" fontId="9" fillId="0" borderId="10" xfId="1" applyFont="1" applyBorder="1" applyAlignment="1">
      <alignment horizontal="left" vertical="top"/>
    </xf>
    <xf numFmtId="0" fontId="9" fillId="0" borderId="10" xfId="1" applyFont="1" applyBorder="1" applyAlignment="1">
      <alignment horizontal="center"/>
    </xf>
    <xf numFmtId="4" fontId="9" fillId="0" borderId="10" xfId="1" applyNumberFormat="1" applyFont="1" applyBorder="1" applyAlignment="1">
      <alignment vertical="center"/>
    </xf>
    <xf numFmtId="0" fontId="10" fillId="0" borderId="0" xfId="1" applyFont="1" applyBorder="1" applyAlignment="1">
      <alignment horizontal="center"/>
    </xf>
    <xf numFmtId="4" fontId="10" fillId="0" borderId="0" xfId="1" applyNumberFormat="1" applyFont="1" applyBorder="1" applyAlignment="1">
      <alignment vertical="center"/>
    </xf>
    <xf numFmtId="0" fontId="10" fillId="0" borderId="6" xfId="1" applyFont="1" applyBorder="1" applyAlignment="1">
      <alignment horizontal="left" vertical="top"/>
    </xf>
    <xf numFmtId="0" fontId="10" fillId="0" borderId="0" xfId="1" applyFont="1" applyBorder="1" applyAlignment="1">
      <alignment vertical="center"/>
    </xf>
    <xf numFmtId="0" fontId="9" fillId="0" borderId="5" xfId="1" applyFont="1" applyBorder="1" applyAlignment="1">
      <alignment horizontal="left" vertical="top"/>
    </xf>
    <xf numFmtId="0" fontId="10" fillId="0" borderId="10" xfId="1" applyFont="1" applyBorder="1" applyAlignment="1">
      <alignment horizontal="left" vertical="top"/>
    </xf>
    <xf numFmtId="0" fontId="10" fillId="0" borderId="10" xfId="1" applyFont="1" applyBorder="1" applyAlignment="1">
      <alignment horizontal="center"/>
    </xf>
    <xf numFmtId="4" fontId="10" fillId="0" borderId="10" xfId="1" applyNumberFormat="1" applyFont="1" applyBorder="1" applyAlignment="1">
      <alignment vertical="center"/>
    </xf>
    <xf numFmtId="0" fontId="10" fillId="0" borderId="0" xfId="1" applyFont="1" applyBorder="1" applyAlignment="1">
      <alignment horizontal="center" vertical="center"/>
    </xf>
    <xf numFmtId="4" fontId="9" fillId="0" borderId="6" xfId="1" applyNumberFormat="1" applyFont="1" applyBorder="1" applyAlignment="1">
      <alignment horizontal="right"/>
    </xf>
    <xf numFmtId="0" fontId="17" fillId="0" borderId="6" xfId="1" applyFont="1" applyBorder="1" applyAlignment="1">
      <alignment horizontal="left" vertical="top" wrapText="1"/>
    </xf>
    <xf numFmtId="0" fontId="17" fillId="0" borderId="6" xfId="1" applyFont="1" applyBorder="1" applyAlignment="1">
      <alignment horizontal="left" vertical="top"/>
    </xf>
    <xf numFmtId="0" fontId="25" fillId="0" borderId="0" xfId="0" applyNumberFormat="1" applyFont="1" applyBorder="1"/>
    <xf numFmtId="0" fontId="25" fillId="0" borderId="14" xfId="0" applyNumberFormat="1" applyFont="1" applyBorder="1"/>
    <xf numFmtId="49" fontId="22" fillId="0" borderId="12" xfId="0" applyNumberFormat="1" applyFont="1" applyBorder="1" applyAlignment="1">
      <alignment horizontal="center"/>
    </xf>
    <xf numFmtId="0" fontId="24" fillId="0" borderId="12" xfId="0" applyNumberFormat="1" applyFont="1" applyBorder="1" applyAlignment="1">
      <alignment vertical="top"/>
    </xf>
    <xf numFmtId="2" fontId="23" fillId="0" borderId="0" xfId="0" applyNumberFormat="1" applyFont="1" applyBorder="1"/>
    <xf numFmtId="0" fontId="30" fillId="0" borderId="0" xfId="0" applyFont="1"/>
    <xf numFmtId="0" fontId="25" fillId="0" borderId="0" xfId="0" applyFont="1"/>
    <xf numFmtId="49" fontId="22" fillId="0" borderId="12" xfId="0" applyNumberFormat="1" applyFont="1" applyBorder="1" applyAlignment="1">
      <alignment horizontal="center" vertical="top"/>
    </xf>
    <xf numFmtId="0" fontId="28" fillId="0" borderId="0" xfId="0" applyFont="1"/>
    <xf numFmtId="0" fontId="26" fillId="0" borderId="0" xfId="36" applyFont="1"/>
    <xf numFmtId="0" fontId="21" fillId="0" borderId="0" xfId="36" applyFont="1"/>
    <xf numFmtId="0" fontId="29" fillId="0" borderId="0" xfId="0" applyFont="1"/>
    <xf numFmtId="0" fontId="31" fillId="0" borderId="0" xfId="0" applyFont="1"/>
    <xf numFmtId="0" fontId="24" fillId="0" borderId="0" xfId="0" applyFont="1"/>
    <xf numFmtId="0" fontId="25" fillId="0" borderId="12" xfId="0" applyNumberFormat="1" applyFont="1" applyBorder="1" applyAlignment="1">
      <alignment vertical="top"/>
    </xf>
    <xf numFmtId="2" fontId="23" fillId="0" borderId="0" xfId="0" applyNumberFormat="1" applyFont="1" applyBorder="1" applyAlignment="1"/>
    <xf numFmtId="0" fontId="23" fillId="0" borderId="0" xfId="0" applyFont="1" applyBorder="1" applyAlignment="1"/>
    <xf numFmtId="0" fontId="23" fillId="0" borderId="14" xfId="0" applyFont="1" applyBorder="1" applyAlignment="1"/>
    <xf numFmtId="49" fontId="22" fillId="0" borderId="15" xfId="0" applyNumberFormat="1" applyFont="1" applyBorder="1" applyAlignment="1">
      <alignment horizontal="center" vertical="top"/>
    </xf>
    <xf numFmtId="0" fontId="9" fillId="0" borderId="0" xfId="1" applyFont="1" applyBorder="1" applyAlignment="1">
      <alignment horizontal="left" vertical="top" wrapText="1"/>
    </xf>
    <xf numFmtId="0" fontId="9" fillId="0" borderId="0" xfId="1" applyFont="1" applyBorder="1" applyAlignment="1">
      <alignment horizontal="right"/>
    </xf>
    <xf numFmtId="4" fontId="9" fillId="0" borderId="0" xfId="1" applyNumberFormat="1" applyFont="1" applyBorder="1" applyAlignment="1">
      <alignment horizontal="right"/>
    </xf>
    <xf numFmtId="0" fontId="10" fillId="0" borderId="16" xfId="1" applyFont="1" applyBorder="1" applyAlignment="1">
      <alignment horizontal="left" vertical="top"/>
    </xf>
    <xf numFmtId="0" fontId="10" fillId="0" borderId="16" xfId="1" applyFont="1" applyBorder="1" applyAlignment="1">
      <alignment horizontal="center"/>
    </xf>
    <xf numFmtId="4" fontId="10" fillId="0" borderId="16" xfId="1" applyNumberFormat="1" applyFont="1" applyBorder="1" applyAlignment="1">
      <alignment vertical="center"/>
    </xf>
    <xf numFmtId="0" fontId="32" fillId="0" borderId="4" xfId="0" applyFont="1" applyBorder="1" applyAlignment="1">
      <alignment vertical="center" wrapText="1"/>
    </xf>
    <xf numFmtId="0" fontId="32" fillId="0" borderId="4" xfId="0" applyFont="1" applyBorder="1" applyAlignment="1">
      <alignment horizontal="center" vertical="center"/>
    </xf>
    <xf numFmtId="4" fontId="32" fillId="0" borderId="4" xfId="0" applyNumberFormat="1" applyFont="1" applyBorder="1" applyAlignment="1">
      <alignment horizontal="center" vertical="center" wrapText="1"/>
    </xf>
    <xf numFmtId="4" fontId="32" fillId="0" borderId="4" xfId="0" applyNumberFormat="1" applyFont="1" applyBorder="1" applyAlignment="1">
      <alignment horizontal="center" vertical="center"/>
    </xf>
    <xf numFmtId="0" fontId="34" fillId="0" borderId="4" xfId="0" applyFont="1" applyBorder="1" applyAlignment="1">
      <alignment horizontal="center" vertical="center"/>
    </xf>
    <xf numFmtId="0" fontId="34" fillId="0" borderId="4" xfId="0" applyFont="1" applyBorder="1" applyAlignment="1">
      <alignment vertical="center" wrapText="1"/>
    </xf>
    <xf numFmtId="4" fontId="34" fillId="0" borderId="4" xfId="0" applyNumberFormat="1" applyFont="1" applyBorder="1" applyAlignment="1">
      <alignment horizontal="center" vertical="center"/>
    </xf>
    <xf numFmtId="0" fontId="34" fillId="0" borderId="4" xfId="0" applyFont="1" applyBorder="1" applyAlignment="1">
      <alignment vertical="center"/>
    </xf>
    <xf numFmtId="0" fontId="33" fillId="0" borderId="4" xfId="0" applyFont="1" applyBorder="1" applyAlignment="1">
      <alignment vertical="center" wrapText="1"/>
    </xf>
    <xf numFmtId="0" fontId="35" fillId="0" borderId="4" xfId="0" applyFont="1" applyBorder="1" applyAlignment="1">
      <alignment horizontal="center" vertical="center"/>
    </xf>
    <xf numFmtId="0" fontId="35" fillId="0" borderId="4" xfId="0" applyFont="1" applyBorder="1" applyAlignment="1">
      <alignment vertical="center" wrapText="1"/>
    </xf>
    <xf numFmtId="4" fontId="35" fillId="0" borderId="4" xfId="0" applyNumberFormat="1" applyFont="1" applyBorder="1" applyAlignment="1">
      <alignment horizontal="center" vertical="center" wrapText="1"/>
    </xf>
    <xf numFmtId="4" fontId="35" fillId="0" borderId="4" xfId="0" applyNumberFormat="1" applyFont="1" applyBorder="1" applyAlignment="1">
      <alignment horizontal="center" vertical="center"/>
    </xf>
    <xf numFmtId="0" fontId="34" fillId="0" borderId="0" xfId="0" applyFont="1"/>
    <xf numFmtId="0" fontId="36" fillId="0" borderId="4" xfId="0" applyFont="1" applyBorder="1" applyAlignment="1">
      <alignment horizontal="center" vertical="center"/>
    </xf>
    <xf numFmtId="0" fontId="33" fillId="0" borderId="4" xfId="0" applyFont="1" applyBorder="1" applyAlignment="1">
      <alignment vertical="center"/>
    </xf>
    <xf numFmtId="0" fontId="37" fillId="0" borderId="4" xfId="0" applyFont="1" applyBorder="1" applyAlignment="1">
      <alignment horizontal="center" vertical="center"/>
    </xf>
    <xf numFmtId="4" fontId="38" fillId="0" borderId="4" xfId="0" applyNumberFormat="1" applyFont="1" applyBorder="1" applyAlignment="1">
      <alignment horizontal="center" vertical="center"/>
    </xf>
    <xf numFmtId="0" fontId="34" fillId="0" borderId="4" xfId="0" applyFont="1" applyBorder="1"/>
    <xf numFmtId="4" fontId="34" fillId="0" borderId="4" xfId="0" applyNumberFormat="1" applyFont="1" applyBorder="1" applyAlignment="1">
      <alignment horizontal="center"/>
    </xf>
    <xf numFmtId="0" fontId="35" fillId="0" borderId="4" xfId="0" applyFont="1" applyBorder="1" applyAlignment="1">
      <alignment vertical="center"/>
    </xf>
    <xf numFmtId="0" fontId="36" fillId="0" borderId="4" xfId="0" applyFont="1" applyBorder="1" applyAlignment="1">
      <alignment vertical="center" wrapText="1"/>
    </xf>
    <xf numFmtId="4" fontId="36" fillId="0" borderId="4" xfId="0" applyNumberFormat="1" applyFont="1" applyBorder="1" applyAlignment="1">
      <alignment horizontal="center" vertical="center"/>
    </xf>
    <xf numFmtId="0" fontId="36" fillId="0" borderId="4" xfId="0" applyFont="1" applyBorder="1" applyAlignment="1">
      <alignment vertical="center"/>
    </xf>
    <xf numFmtId="4" fontId="33" fillId="0" borderId="4" xfId="0" applyNumberFormat="1" applyFont="1" applyBorder="1" applyAlignment="1">
      <alignment horizontal="center" vertical="center"/>
    </xf>
    <xf numFmtId="0" fontId="32" fillId="0" borderId="4" xfId="0" applyFont="1" applyBorder="1"/>
    <xf numFmtId="4" fontId="32" fillId="0" borderId="4" xfId="0" applyNumberFormat="1" applyFont="1" applyBorder="1" applyAlignment="1">
      <alignment horizontal="center"/>
    </xf>
    <xf numFmtId="4" fontId="34" fillId="0" borderId="0" xfId="0" applyNumberFormat="1" applyFont="1" applyAlignment="1">
      <alignment horizontal="center"/>
    </xf>
    <xf numFmtId="4" fontId="9" fillId="0" borderId="0" xfId="1" applyNumberFormat="1" applyFont="1" applyAlignment="1" applyProtection="1">
      <alignment horizontal="right"/>
      <protection locked="0"/>
    </xf>
    <xf numFmtId="4" fontId="10" fillId="0" borderId="2" xfId="1" applyNumberFormat="1" applyFont="1" applyBorder="1" applyAlignment="1" applyProtection="1">
      <alignment horizontal="right"/>
      <protection locked="0"/>
    </xf>
    <xf numFmtId="4" fontId="9" fillId="0" borderId="6" xfId="1" applyNumberFormat="1" applyFont="1" applyBorder="1" applyAlignment="1" applyProtection="1">
      <alignment horizontal="right"/>
      <protection locked="0"/>
    </xf>
    <xf numFmtId="4" fontId="10" fillId="0" borderId="0" xfId="1" applyNumberFormat="1" applyFont="1" applyAlignment="1" applyProtection="1">
      <alignment horizontal="right"/>
      <protection locked="0"/>
    </xf>
    <xf numFmtId="4" fontId="9" fillId="0" borderId="0" xfId="1" applyNumberFormat="1" applyFont="1" applyFill="1" applyAlignment="1" applyProtection="1">
      <alignment horizontal="right"/>
      <protection locked="0"/>
    </xf>
    <xf numFmtId="4" fontId="9" fillId="0" borderId="0" xfId="0" applyNumberFormat="1" applyFont="1" applyAlignment="1" applyProtection="1">
      <alignment horizontal="right"/>
      <protection locked="0"/>
    </xf>
    <xf numFmtId="4" fontId="34" fillId="0" borderId="4" xfId="0" applyNumberFormat="1" applyFont="1" applyBorder="1" applyAlignment="1" applyProtection="1">
      <alignment horizontal="center" vertical="center"/>
      <protection locked="0"/>
    </xf>
    <xf numFmtId="4" fontId="37" fillId="0" borderId="4" xfId="0" applyNumberFormat="1" applyFont="1" applyBorder="1" applyAlignment="1" applyProtection="1">
      <alignment horizontal="center" vertical="center"/>
      <protection locked="0"/>
    </xf>
    <xf numFmtId="4" fontId="34" fillId="0" borderId="4" xfId="0" applyNumberFormat="1" applyFont="1" applyBorder="1" applyAlignment="1" applyProtection="1">
      <alignment horizontal="center"/>
      <protection locked="0"/>
    </xf>
    <xf numFmtId="4" fontId="35" fillId="0" borderId="4" xfId="0" applyNumberFormat="1" applyFont="1" applyBorder="1" applyAlignment="1" applyProtection="1">
      <alignment horizontal="center" vertical="center"/>
      <protection locked="0"/>
    </xf>
    <xf numFmtId="4" fontId="36" fillId="0" borderId="4" xfId="0" applyNumberFormat="1" applyFont="1" applyBorder="1" applyAlignment="1" applyProtection="1">
      <alignment horizontal="center" vertical="center"/>
      <protection locked="0"/>
    </xf>
    <xf numFmtId="4" fontId="33" fillId="5" borderId="4" xfId="0" applyNumberFormat="1" applyFont="1" applyFill="1" applyBorder="1" applyAlignment="1" applyProtection="1">
      <alignment horizontal="center" vertical="center" wrapText="1"/>
      <protection locked="0"/>
    </xf>
    <xf numFmtId="10" fontId="10" fillId="6" borderId="0" xfId="1" applyNumberFormat="1" applyFont="1" applyFill="1" applyBorder="1" applyAlignment="1" applyProtection="1">
      <alignment vertical="center"/>
      <protection locked="0"/>
    </xf>
    <xf numFmtId="169" fontId="9" fillId="6" borderId="0" xfId="1" applyNumberFormat="1" applyFont="1" applyFill="1" applyAlignment="1" applyProtection="1">
      <alignment horizontal="left" vertical="top"/>
      <protection locked="0"/>
    </xf>
    <xf numFmtId="0" fontId="11" fillId="4" borderId="0" xfId="1" applyFont="1" applyFill="1" applyBorder="1" applyAlignment="1">
      <alignment horizontal="center" vertical="center"/>
    </xf>
    <xf numFmtId="0" fontId="10" fillId="0" borderId="4" xfId="1" applyFont="1" applyBorder="1" applyAlignment="1">
      <alignment horizontal="center" vertical="center"/>
    </xf>
    <xf numFmtId="0" fontId="9" fillId="6" borderId="0" xfId="1" applyFont="1" applyFill="1" applyAlignment="1" applyProtection="1">
      <alignment horizontal="center" vertical="top"/>
      <protection locked="0"/>
    </xf>
    <xf numFmtId="0" fontId="13" fillId="6" borderId="0" xfId="1" applyFont="1" applyFill="1" applyAlignment="1" applyProtection="1">
      <alignment horizontal="left" vertical="top"/>
      <protection locked="0"/>
    </xf>
    <xf numFmtId="0" fontId="25" fillId="0" borderId="12" xfId="0" applyNumberFormat="1" applyFont="1" applyBorder="1" applyAlignment="1">
      <alignment horizontal="left" vertical="top" wrapText="1"/>
    </xf>
    <xf numFmtId="0" fontId="25" fillId="0" borderId="0" xfId="0" applyNumberFormat="1" applyFont="1" applyBorder="1" applyAlignment="1">
      <alignment horizontal="left" vertical="top" wrapText="1"/>
    </xf>
    <xf numFmtId="0" fontId="25" fillId="0" borderId="14" xfId="0" applyNumberFormat="1" applyFont="1" applyBorder="1" applyAlignment="1">
      <alignment horizontal="left" vertical="top" wrapText="1"/>
    </xf>
    <xf numFmtId="0" fontId="25" fillId="0" borderId="12" xfId="0" applyNumberFormat="1" applyFont="1" applyBorder="1" applyAlignment="1">
      <alignment horizontal="left" vertical="top"/>
    </xf>
    <xf numFmtId="0" fontId="25" fillId="0" borderId="0" xfId="0" applyNumberFormat="1" applyFont="1" applyBorder="1" applyAlignment="1">
      <alignment horizontal="left" vertical="top"/>
    </xf>
    <xf numFmtId="0" fontId="25" fillId="0" borderId="14" xfId="0" applyNumberFormat="1" applyFont="1" applyBorder="1" applyAlignment="1">
      <alignment horizontal="left" vertical="top"/>
    </xf>
    <xf numFmtId="0" fontId="27" fillId="0" borderId="12" xfId="0" applyNumberFormat="1" applyFont="1" applyBorder="1" applyAlignment="1">
      <alignment horizontal="left" vertical="top" wrapText="1"/>
    </xf>
    <xf numFmtId="0" fontId="27" fillId="0" borderId="0" xfId="0" applyNumberFormat="1" applyFont="1" applyBorder="1" applyAlignment="1">
      <alignment horizontal="left" vertical="top" wrapText="1"/>
    </xf>
    <xf numFmtId="0" fontId="27" fillId="0" borderId="14" xfId="0" applyNumberFormat="1" applyFont="1" applyBorder="1" applyAlignment="1">
      <alignment horizontal="left" vertical="top" wrapText="1"/>
    </xf>
    <xf numFmtId="0" fontId="25" fillId="0" borderId="15" xfId="0" applyNumberFormat="1" applyFont="1" applyBorder="1" applyAlignment="1">
      <alignment horizontal="left" vertical="top" wrapText="1"/>
    </xf>
    <xf numFmtId="0" fontId="25" fillId="0" borderId="6" xfId="0" applyNumberFormat="1" applyFont="1" applyBorder="1" applyAlignment="1">
      <alignment horizontal="left" vertical="top" wrapText="1"/>
    </xf>
    <xf numFmtId="0" fontId="25" fillId="0" borderId="13" xfId="0" applyNumberFormat="1" applyFont="1" applyBorder="1" applyAlignment="1">
      <alignment horizontal="left" vertical="top" wrapText="1"/>
    </xf>
    <xf numFmtId="0" fontId="33" fillId="5" borderId="4" xfId="0" applyFont="1" applyFill="1" applyBorder="1" applyAlignment="1">
      <alignment horizontal="center" vertical="center"/>
    </xf>
    <xf numFmtId="4" fontId="33" fillId="5" borderId="4" xfId="0" applyNumberFormat="1" applyFont="1" applyFill="1" applyBorder="1" applyAlignment="1">
      <alignment horizontal="center" vertical="center"/>
    </xf>
    <xf numFmtId="0" fontId="33" fillId="5" borderId="4" xfId="0" applyFont="1" applyFill="1" applyBorder="1" applyAlignment="1">
      <alignment vertical="center" wrapText="1"/>
    </xf>
    <xf numFmtId="4" fontId="33" fillId="5" borderId="18" xfId="0" applyNumberFormat="1" applyFont="1" applyFill="1" applyBorder="1" applyAlignment="1">
      <alignment horizontal="center" vertical="center" wrapText="1"/>
    </xf>
    <xf numFmtId="4" fontId="33" fillId="5" borderId="17" xfId="0" applyNumberFormat="1" applyFont="1" applyFill="1" applyBorder="1" applyAlignment="1">
      <alignment horizontal="center" vertical="center" wrapText="1"/>
    </xf>
    <xf numFmtId="49" fontId="13" fillId="0" borderId="0" xfId="1" applyNumberFormat="1" applyFont="1" applyAlignment="1">
      <alignment vertical="center"/>
    </xf>
    <xf numFmtId="0" fontId="12" fillId="0" borderId="0" xfId="1" applyFont="1" applyBorder="1" applyAlignment="1">
      <alignment horizontal="left" vertical="top"/>
    </xf>
    <xf numFmtId="0" fontId="12" fillId="0" borderId="0" xfId="1" applyFont="1" applyBorder="1" applyAlignment="1">
      <alignment horizontal="center"/>
    </xf>
    <xf numFmtId="4" fontId="12" fillId="0" borderId="0" xfId="1" applyNumberFormat="1" applyFont="1" applyBorder="1" applyAlignment="1">
      <alignment vertical="center"/>
    </xf>
    <xf numFmtId="0" fontId="13" fillId="0" borderId="0" xfId="1" applyFont="1" applyAlignment="1">
      <alignment vertical="center"/>
    </xf>
  </cellXfs>
  <cellStyles count="41">
    <cellStyle name="Comma 4" xfId="18" xr:uid="{00000000-0005-0000-0000-000000000000}"/>
    <cellStyle name="Comma0" xfId="29" xr:uid="{00000000-0005-0000-0000-000001000000}"/>
    <cellStyle name="Currency_pop-viad" xfId="30" xr:uid="{00000000-0005-0000-0000-000002000000}"/>
    <cellStyle name="Currency0" xfId="31" xr:uid="{00000000-0005-0000-0000-000003000000}"/>
    <cellStyle name="Date" xfId="32" xr:uid="{00000000-0005-0000-0000-000004000000}"/>
    <cellStyle name="Excel Built-in Normal" xfId="26" xr:uid="{00000000-0005-0000-0000-000005000000}"/>
    <cellStyle name="Fixed" xfId="33" xr:uid="{00000000-0005-0000-0000-000006000000}"/>
    <cellStyle name="Heading 1" xfId="34" xr:uid="{00000000-0005-0000-0000-000007000000}"/>
    <cellStyle name="Heading 2" xfId="35" xr:uid="{00000000-0005-0000-0000-000008000000}"/>
    <cellStyle name="Navadno" xfId="0" builtinId="0"/>
    <cellStyle name="Navadno 2" xfId="1" xr:uid="{00000000-0005-0000-0000-00000A000000}"/>
    <cellStyle name="Navadno 2 2" xfId="39" xr:uid="{00000000-0005-0000-0000-00000B000000}"/>
    <cellStyle name="Navadno 3" xfId="2" xr:uid="{00000000-0005-0000-0000-00000C000000}"/>
    <cellStyle name="Navadno 3 2" xfId="40" xr:uid="{00000000-0005-0000-0000-00000D000000}"/>
    <cellStyle name="Navadno 4" xfId="28" xr:uid="{00000000-0005-0000-0000-00000E000000}"/>
    <cellStyle name="Normal 2" xfId="12" xr:uid="{00000000-0005-0000-0000-00000F000000}"/>
    <cellStyle name="Normal 3 2" xfId="19" xr:uid="{00000000-0005-0000-0000-000010000000}"/>
    <cellStyle name="Normal 4" xfId="4" xr:uid="{00000000-0005-0000-0000-000011000000}"/>
    <cellStyle name="Normal 58" xfId="7" xr:uid="{00000000-0005-0000-0000-000012000000}"/>
    <cellStyle name="Normal 6" xfId="5" xr:uid="{00000000-0005-0000-0000-000013000000}"/>
    <cellStyle name="Normal 67" xfId="8" xr:uid="{00000000-0005-0000-0000-000014000000}"/>
    <cellStyle name="Normal 69" xfId="9" xr:uid="{00000000-0005-0000-0000-000015000000}"/>
    <cellStyle name="Normal 7" xfId="6" xr:uid="{00000000-0005-0000-0000-000016000000}"/>
    <cellStyle name="Normal 71" xfId="10" xr:uid="{00000000-0005-0000-0000-000017000000}"/>
    <cellStyle name="Normal 73" xfId="11" xr:uid="{00000000-0005-0000-0000-000018000000}"/>
    <cellStyle name="Normal 76" xfId="3" xr:uid="{00000000-0005-0000-0000-000019000000}"/>
    <cellStyle name="Normal 78" xfId="13" xr:uid="{00000000-0005-0000-0000-00001A000000}"/>
    <cellStyle name="Normal 83" xfId="14" xr:uid="{00000000-0005-0000-0000-00001B000000}"/>
    <cellStyle name="Normal 84" xfId="15" xr:uid="{00000000-0005-0000-0000-00001C000000}"/>
    <cellStyle name="Normal 85" xfId="16" xr:uid="{00000000-0005-0000-0000-00001D000000}"/>
    <cellStyle name="Normal 87" xfId="17" xr:uid="{00000000-0005-0000-0000-00001E000000}"/>
    <cellStyle name="Normal 89" xfId="20" xr:uid="{00000000-0005-0000-0000-00001F000000}"/>
    <cellStyle name="Normal 91" xfId="21" xr:uid="{00000000-0005-0000-0000-000020000000}"/>
    <cellStyle name="Normal 96" xfId="22" xr:uid="{00000000-0005-0000-0000-000021000000}"/>
    <cellStyle name="Normal 98" xfId="23" xr:uid="{00000000-0005-0000-0000-000022000000}"/>
    <cellStyle name="Normal_I-BREZOV" xfId="36" xr:uid="{00000000-0005-0000-0000-000023000000}"/>
    <cellStyle name="Odstotek 2" xfId="24" xr:uid="{00000000-0005-0000-0000-000024000000}"/>
    <cellStyle name="Percent_pop-viad" xfId="37" xr:uid="{00000000-0005-0000-0000-000025000000}"/>
    <cellStyle name="Popis Evo" xfId="27" xr:uid="{00000000-0005-0000-0000-000026000000}"/>
    <cellStyle name="Total" xfId="38" xr:uid="{00000000-0005-0000-0000-000027000000}"/>
    <cellStyle name="Valuta 2" xfId="25" xr:uid="{00000000-0005-0000-0000-00002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xdr:colOff>
      <xdr:row>1</xdr:row>
      <xdr:rowOff>9525</xdr:rowOff>
    </xdr:to>
    <xdr:pic>
      <xdr:nvPicPr>
        <xdr:cNvPr id="3" name="Slika 2">
          <a:extLst>
            <a:ext uri="{FF2B5EF4-FFF2-40B4-BE49-F238E27FC236}">
              <a16:creationId xmlns:a16="http://schemas.microsoft.com/office/drawing/2014/main" id="{D758D6B7-9E7D-0CE2-D456-650303DF63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19125" cy="200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9</xdr:col>
      <xdr:colOff>274320</xdr:colOff>
      <xdr:row>46</xdr:row>
      <xdr:rowOff>25400</xdr:rowOff>
    </xdr:to>
    <xdr:pic>
      <xdr:nvPicPr>
        <xdr:cNvPr id="8" name="Slika 7">
          <a:extLst>
            <a:ext uri="{FF2B5EF4-FFF2-40B4-BE49-F238E27FC236}">
              <a16:creationId xmlns:a16="http://schemas.microsoft.com/office/drawing/2014/main" id="{10194489-3919-CB6E-397E-3152373F98D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5760720" cy="8788400"/>
        </a:xfrm>
        <a:prstGeom prst="rect">
          <a:avLst/>
        </a:prstGeom>
        <a:noFill/>
        <a:ln>
          <a:noFill/>
        </a:ln>
      </xdr:spPr>
    </xdr:pic>
    <xdr:clientData/>
  </xdr:twoCellAnchor>
  <xdr:twoCellAnchor editAs="oneCell">
    <xdr:from>
      <xdr:col>0</xdr:col>
      <xdr:colOff>0</xdr:colOff>
      <xdr:row>47</xdr:row>
      <xdr:rowOff>0</xdr:rowOff>
    </xdr:from>
    <xdr:to>
      <xdr:col>9</xdr:col>
      <xdr:colOff>274320</xdr:colOff>
      <xdr:row>63</xdr:row>
      <xdr:rowOff>160655</xdr:rowOff>
    </xdr:to>
    <xdr:pic>
      <xdr:nvPicPr>
        <xdr:cNvPr id="9" name="Slika 8">
          <a:extLst>
            <a:ext uri="{FF2B5EF4-FFF2-40B4-BE49-F238E27FC236}">
              <a16:creationId xmlns:a16="http://schemas.microsoft.com/office/drawing/2014/main" id="{B7478EC0-8833-1095-3EB7-EB1B9C05BC9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8953500"/>
          <a:ext cx="5760720" cy="3208655"/>
        </a:xfrm>
        <a:prstGeom prst="rect">
          <a:avLst/>
        </a:prstGeom>
        <a:noFill/>
        <a:ln>
          <a:noFill/>
        </a:ln>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9"/>
  <sheetViews>
    <sheetView showZeros="0" tabSelected="1" view="pageBreakPreview" topLeftCell="A16" zoomScaleNormal="100" zoomScaleSheetLayoutView="100" zoomScalePageLayoutView="120" workbookViewId="0">
      <selection activeCell="D44" sqref="D44"/>
    </sheetView>
  </sheetViews>
  <sheetFormatPr defaultRowHeight="12.75"/>
  <cols>
    <col min="1" max="1" width="4.7109375" style="1" customWidth="1"/>
    <col min="2" max="2" width="45.7109375" style="19" customWidth="1"/>
    <col min="3" max="3" width="5" style="2" customWidth="1"/>
    <col min="4" max="6" width="12.7109375" style="3" customWidth="1"/>
    <col min="7" max="16384" width="9.140625" style="4"/>
  </cols>
  <sheetData>
    <row r="1" spans="2:5">
      <c r="B1" s="4"/>
      <c r="C1" s="60"/>
    </row>
    <row r="2" spans="2:5">
      <c r="B2" s="4"/>
      <c r="C2" s="60"/>
      <c r="D2" s="5"/>
    </row>
    <row r="3" spans="2:5">
      <c r="B3" s="18" t="s">
        <v>227</v>
      </c>
      <c r="C3" s="60"/>
      <c r="D3" s="5"/>
    </row>
    <row r="4" spans="2:5">
      <c r="B4" s="152"/>
      <c r="C4" s="152"/>
      <c r="D4" s="152"/>
      <c r="E4" s="152"/>
    </row>
    <row r="5" spans="2:5">
      <c r="B5" s="152"/>
      <c r="C5" s="152"/>
      <c r="D5" s="152"/>
      <c r="E5" s="152"/>
    </row>
    <row r="6" spans="2:5">
      <c r="B6" s="152"/>
      <c r="C6" s="152"/>
      <c r="D6" s="152"/>
      <c r="E6" s="152"/>
    </row>
    <row r="7" spans="2:5">
      <c r="B7" s="152"/>
      <c r="C7" s="152"/>
      <c r="D7" s="152"/>
      <c r="E7" s="152"/>
    </row>
    <row r="8" spans="2:5">
      <c r="B8" s="152"/>
      <c r="C8" s="152"/>
      <c r="D8" s="152"/>
      <c r="E8" s="152"/>
    </row>
    <row r="9" spans="2:5">
      <c r="B9" s="4"/>
      <c r="C9" s="60"/>
      <c r="D9" s="5"/>
    </row>
    <row r="10" spans="2:5">
      <c r="B10" s="64" t="s">
        <v>0</v>
      </c>
      <c r="C10" s="60"/>
      <c r="D10" s="5"/>
    </row>
    <row r="11" spans="2:5">
      <c r="B11" s="63" t="s">
        <v>58</v>
      </c>
      <c r="C11" s="60"/>
    </row>
    <row r="12" spans="2:5" ht="12.75" customHeight="1">
      <c r="B12" s="63" t="s">
        <v>59</v>
      </c>
      <c r="C12" s="60"/>
    </row>
    <row r="13" spans="2:5" ht="12.75" customHeight="1">
      <c r="B13" s="62"/>
      <c r="C13" s="60"/>
    </row>
    <row r="14" spans="2:5" ht="12.75" customHeight="1">
      <c r="B14" s="62"/>
      <c r="C14" s="60"/>
    </row>
    <row r="15" spans="2:5" ht="12.75" customHeight="1">
      <c r="B15" s="64" t="s">
        <v>1</v>
      </c>
      <c r="C15" s="61"/>
    </row>
    <row r="16" spans="2:5" ht="12.75" customHeight="1">
      <c r="B16" s="63" t="s">
        <v>60</v>
      </c>
      <c r="C16" s="61"/>
    </row>
    <row r="17" spans="2:6" ht="12.75" customHeight="1">
      <c r="B17" s="6"/>
      <c r="C17" s="7"/>
    </row>
    <row r="18" spans="2:6" ht="12.75" customHeight="1">
      <c r="B18" s="6"/>
      <c r="C18" s="7"/>
    </row>
    <row r="20" spans="2:6" ht="18">
      <c r="B20" s="149" t="s">
        <v>61</v>
      </c>
      <c r="C20" s="149"/>
      <c r="D20" s="149"/>
      <c r="E20" s="149"/>
      <c r="F20" s="149"/>
    </row>
    <row r="21" spans="2:6">
      <c r="B21" s="9"/>
      <c r="C21" s="10"/>
      <c r="D21" s="11"/>
      <c r="E21" s="11"/>
      <c r="F21" s="11"/>
    </row>
    <row r="22" spans="2:6">
      <c r="B22" s="9"/>
      <c r="C22" s="10"/>
      <c r="D22" s="11"/>
      <c r="E22" s="11"/>
      <c r="F22" s="11"/>
    </row>
    <row r="23" spans="2:6" ht="12.75" customHeight="1">
      <c r="B23" s="12"/>
      <c r="C23" s="13"/>
      <c r="D23" s="14"/>
      <c r="E23" s="14"/>
      <c r="F23" s="14"/>
    </row>
    <row r="24" spans="2:6" ht="12.75" customHeight="1">
      <c r="B24" s="150" t="s">
        <v>62</v>
      </c>
      <c r="C24" s="150"/>
      <c r="D24" s="150"/>
      <c r="E24" s="150"/>
      <c r="F24" s="150"/>
    </row>
    <row r="25" spans="2:6" ht="12.75" customHeight="1">
      <c r="B25" s="78"/>
      <c r="C25" s="78"/>
      <c r="D25" s="78"/>
      <c r="E25" s="78"/>
      <c r="F25" s="78"/>
    </row>
    <row r="26" spans="2:6">
      <c r="B26" s="62"/>
      <c r="C26" s="60"/>
      <c r="D26" s="65"/>
      <c r="E26" s="65"/>
      <c r="F26" s="65"/>
    </row>
    <row r="27" spans="2:6">
      <c r="B27" s="74"/>
      <c r="C27" s="36"/>
      <c r="D27" s="37"/>
      <c r="E27" s="37"/>
      <c r="F27" s="37"/>
    </row>
    <row r="28" spans="2:6">
      <c r="B28" s="63" t="s">
        <v>2</v>
      </c>
      <c r="C28" s="70"/>
      <c r="D28" s="71"/>
      <c r="E28" s="71"/>
      <c r="F28" s="71">
        <f>'GR DELA'!F25</f>
        <v>0</v>
      </c>
    </row>
    <row r="29" spans="2:6">
      <c r="B29" s="63"/>
      <c r="C29" s="70"/>
      <c r="D29" s="71"/>
      <c r="E29" s="71"/>
      <c r="F29" s="71"/>
    </row>
    <row r="30" spans="2:6">
      <c r="B30" s="63" t="s">
        <v>3</v>
      </c>
      <c r="C30" s="70"/>
      <c r="D30" s="71"/>
      <c r="E30" s="71"/>
      <c r="F30" s="71">
        <f>'OBRT DELA'!F17</f>
        <v>0</v>
      </c>
    </row>
    <row r="31" spans="2:6">
      <c r="B31" s="63"/>
      <c r="C31" s="70"/>
      <c r="D31" s="71"/>
      <c r="E31" s="71"/>
      <c r="F31" s="71"/>
    </row>
    <row r="32" spans="2:6">
      <c r="B32" s="63" t="s">
        <v>124</v>
      </c>
      <c r="C32" s="70"/>
      <c r="D32" s="71"/>
      <c r="E32" s="71"/>
      <c r="F32" s="71">
        <f>'INSTALACIJSKA DELA (El)'!F58</f>
        <v>0</v>
      </c>
    </row>
    <row r="33" spans="1:6">
      <c r="B33" s="63"/>
      <c r="C33" s="70"/>
      <c r="D33" s="71"/>
      <c r="E33" s="71"/>
      <c r="F33" s="71"/>
    </row>
    <row r="34" spans="1:6">
      <c r="B34" s="63" t="s">
        <v>125</v>
      </c>
      <c r="C34" s="70"/>
      <c r="D34" s="71"/>
      <c r="E34" s="71"/>
      <c r="F34" s="71">
        <f>OPREMA!F16</f>
        <v>0</v>
      </c>
    </row>
    <row r="35" spans="1:6">
      <c r="B35" s="63"/>
      <c r="C35" s="70"/>
      <c r="D35" s="71"/>
      <c r="E35" s="71"/>
      <c r="F35" s="71"/>
    </row>
    <row r="36" spans="1:6">
      <c r="B36" s="63" t="s">
        <v>229</v>
      </c>
      <c r="C36" s="70"/>
      <c r="D36" s="71"/>
      <c r="E36" s="71"/>
      <c r="F36" s="71">
        <f>0.1*SUM(F28:F34)</f>
        <v>0</v>
      </c>
    </row>
    <row r="37" spans="1:6">
      <c r="B37" s="63"/>
      <c r="C37" s="70"/>
      <c r="D37" s="71"/>
      <c r="E37" s="71"/>
      <c r="F37" s="71"/>
    </row>
    <row r="38" spans="1:6" ht="13.5" thickBot="1">
      <c r="B38" s="104" t="s">
        <v>221</v>
      </c>
      <c r="C38" s="105"/>
      <c r="D38" s="106"/>
      <c r="E38" s="106" t="s">
        <v>4</v>
      </c>
      <c r="F38" s="106">
        <f>SUM(F28:F36)</f>
        <v>0</v>
      </c>
    </row>
    <row r="39" spans="1:6" ht="13.5" thickTop="1">
      <c r="B39" s="63"/>
      <c r="C39" s="70"/>
      <c r="D39" s="71"/>
      <c r="E39" s="71"/>
      <c r="F39" s="71"/>
    </row>
    <row r="40" spans="1:6">
      <c r="B40" s="63" t="s">
        <v>223</v>
      </c>
      <c r="C40" s="70"/>
      <c r="D40" s="147">
        <v>0.1</v>
      </c>
      <c r="E40" s="71"/>
      <c r="F40" s="71">
        <f>-(F38*D40)</f>
        <v>0</v>
      </c>
    </row>
    <row r="41" spans="1:6">
      <c r="B41" s="63"/>
      <c r="C41" s="70"/>
      <c r="D41" s="71"/>
      <c r="E41" s="71"/>
      <c r="F41" s="71"/>
    </row>
    <row r="42" spans="1:6" ht="38.25">
      <c r="B42" s="101" t="s">
        <v>230</v>
      </c>
      <c r="C42" s="102" t="s">
        <v>158</v>
      </c>
      <c r="D42" s="103">
        <v>40</v>
      </c>
      <c r="E42" s="103">
        <v>35</v>
      </c>
      <c r="F42" s="103">
        <f>E42*D42</f>
        <v>1400</v>
      </c>
    </row>
    <row r="43" spans="1:6">
      <c r="B43" s="72"/>
      <c r="C43" s="16"/>
      <c r="D43" s="17"/>
      <c r="E43" s="17"/>
      <c r="F43" s="17"/>
    </row>
    <row r="44" spans="1:6">
      <c r="B44" s="63" t="s">
        <v>222</v>
      </c>
      <c r="C44" s="70"/>
      <c r="D44" s="71"/>
      <c r="E44" s="71" t="s">
        <v>4</v>
      </c>
      <c r="F44" s="71">
        <f>SUM(F38:F42)</f>
        <v>1400</v>
      </c>
    </row>
    <row r="45" spans="1:6">
      <c r="B45" s="63"/>
      <c r="C45" s="70"/>
      <c r="D45" s="71"/>
      <c r="E45" s="71"/>
      <c r="F45" s="71"/>
    </row>
    <row r="46" spans="1:6">
      <c r="B46" s="63" t="s">
        <v>5</v>
      </c>
      <c r="C46" s="70"/>
      <c r="D46" s="71">
        <v>0.22</v>
      </c>
      <c r="E46" s="71" t="s">
        <v>4</v>
      </c>
      <c r="F46" s="71">
        <f>D46*F44</f>
        <v>308</v>
      </c>
    </row>
    <row r="47" spans="1:6" ht="13.5" thickBot="1">
      <c r="B47" s="75"/>
      <c r="C47" s="76"/>
      <c r="D47" s="77"/>
      <c r="E47" s="77"/>
      <c r="F47" s="77"/>
    </row>
    <row r="48" spans="1:6" s="174" customFormat="1" ht="21" customHeight="1">
      <c r="A48" s="170"/>
      <c r="B48" s="171" t="s">
        <v>228</v>
      </c>
      <c r="C48" s="172"/>
      <c r="D48" s="173"/>
      <c r="E48" s="173" t="s">
        <v>4</v>
      </c>
      <c r="F48" s="173">
        <f>SUM(F44:F46)</f>
        <v>1708</v>
      </c>
    </row>
    <row r="49" spans="1:6" ht="12.75" customHeight="1">
      <c r="B49" s="9"/>
      <c r="C49" s="10"/>
      <c r="D49" s="11"/>
      <c r="E49" s="11"/>
      <c r="F49" s="11"/>
    </row>
    <row r="50" spans="1:6" ht="12.75" customHeight="1">
      <c r="B50" s="9"/>
      <c r="C50" s="10"/>
      <c r="D50" s="11"/>
      <c r="E50" s="11"/>
      <c r="F50" s="11"/>
    </row>
    <row r="51" spans="1:6" ht="30.75" customHeight="1">
      <c r="B51" s="8" t="s">
        <v>123</v>
      </c>
      <c r="C51" s="10"/>
      <c r="D51" s="18"/>
      <c r="E51" s="18"/>
      <c r="F51" s="18"/>
    </row>
    <row r="52" spans="1:6">
      <c r="B52" s="8"/>
      <c r="C52" s="10"/>
      <c r="D52" s="15"/>
      <c r="E52" s="15"/>
      <c r="F52" s="15"/>
    </row>
    <row r="53" spans="1:6">
      <c r="B53" s="8"/>
      <c r="C53" s="10"/>
      <c r="D53" s="15"/>
      <c r="E53" s="15"/>
      <c r="F53" s="15"/>
    </row>
    <row r="54" spans="1:6" s="18" customFormat="1">
      <c r="A54" s="9"/>
      <c r="B54" s="9" t="s">
        <v>224</v>
      </c>
      <c r="C54" s="9" t="s">
        <v>225</v>
      </c>
      <c r="D54" s="9"/>
      <c r="E54" s="9" t="s">
        <v>226</v>
      </c>
      <c r="F54" s="9"/>
    </row>
    <row r="55" spans="1:6" ht="24" customHeight="1">
      <c r="A55" s="19"/>
      <c r="B55" s="148"/>
      <c r="C55" s="19"/>
      <c r="D55" s="151"/>
      <c r="E55" s="151"/>
      <c r="F55" s="151"/>
    </row>
    <row r="56" spans="1:6">
      <c r="A56" s="19"/>
      <c r="C56" s="19"/>
      <c r="D56" s="19"/>
      <c r="E56" s="19"/>
      <c r="F56" s="19"/>
    </row>
    <row r="57" spans="1:6">
      <c r="A57" s="19"/>
      <c r="B57" s="4"/>
      <c r="C57" s="19"/>
      <c r="D57" s="19"/>
      <c r="E57" s="19"/>
      <c r="F57" s="19"/>
    </row>
    <row r="58" spans="1:6">
      <c r="A58" s="19"/>
      <c r="C58" s="19"/>
      <c r="D58" s="19"/>
      <c r="E58" s="19"/>
      <c r="F58" s="19"/>
    </row>
    <row r="59" spans="1:6" ht="12.75" customHeight="1">
      <c r="A59" s="19"/>
      <c r="C59" s="19"/>
      <c r="D59" s="19"/>
      <c r="E59" s="19"/>
      <c r="F59" s="19"/>
    </row>
  </sheetData>
  <sheetProtection algorithmName="SHA-512" hashValue="d4GbjyQ1d27DlTEPGhu2hnphcti/t3WA0Rjc4KyG/KNd/s4/6CcU1AbQHuGtNwN3IjICNhIbiJL5/BooqknZFg==" saltValue="iyjke7T9rSlB4ZrhdNlPLQ==" spinCount="100000" sheet="1" formatCells="0" formatColumns="0"/>
  <mergeCells count="4">
    <mergeCell ref="B20:F20"/>
    <mergeCell ref="B24:F24"/>
    <mergeCell ref="D55:F55"/>
    <mergeCell ref="B4:E8"/>
  </mergeCells>
  <pageMargins left="0.98425196850393704" right="0.39370078740157483" top="0.98425196850393704" bottom="0.59055118110236227" header="0.39370078740157483" footer="0.39370078740157483"/>
  <pageSetup paperSize="9" scale="90" orientation="portrait" r:id="rId1"/>
  <headerFooter alignWithMargins="0">
    <oddFooter>&amp;R&amp;"Arial Narrow,Navadno"&amp;9&amp;P/&amp;N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8E734-17AE-4A68-8EEF-43C4E9E80C07}">
  <dimension ref="A1"/>
  <sheetViews>
    <sheetView topLeftCell="A16" workbookViewId="0">
      <selection activeCell="D68" sqref="D68"/>
    </sheetView>
  </sheetViews>
  <sheetFormatPr defaultRowHeight="15"/>
  <sheetData/>
  <sheetProtection algorithmName="SHA-512" hashValue="WEFuHeG+v5gNvfX4fZ/bjbCDogxfhnoXU4smGuUM3WNoITvR8r06AsNGAPlhhy5JoEK+uSthHh24DNMzuFnpVQ==" saltValue="lAWi7dBmf4eLTaWpGTDBYg==" spinCount="100000" sheet="1" objects="1" scenarios="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55"/>
  <sheetViews>
    <sheetView showZeros="0" view="pageBreakPreview" topLeftCell="A127" zoomScaleNormal="100" zoomScaleSheetLayoutView="100" zoomScalePageLayoutView="120" workbookViewId="0">
      <selection activeCell="E135" sqref="E135"/>
    </sheetView>
  </sheetViews>
  <sheetFormatPr defaultRowHeight="12.75"/>
  <cols>
    <col min="1" max="1" width="4.7109375" style="1" customWidth="1"/>
    <col min="2" max="2" width="50.7109375" style="19" customWidth="1"/>
    <col min="3" max="3" width="5" style="2" customWidth="1"/>
    <col min="4" max="5" width="10.7109375" style="3" customWidth="1"/>
    <col min="6" max="6" width="12.7109375" style="3" customWidth="1"/>
    <col min="7" max="7" width="3.7109375" style="25" customWidth="1"/>
    <col min="8" max="8" width="10.7109375" style="25" customWidth="1"/>
    <col min="9" max="9" width="10.7109375" style="26" customWidth="1"/>
    <col min="10" max="11" width="10.7109375" style="25" customWidth="1"/>
    <col min="12" max="16384" width="9.140625" style="4"/>
  </cols>
  <sheetData>
    <row r="1" spans="1:6">
      <c r="A1" s="20" t="s">
        <v>6</v>
      </c>
      <c r="B1" s="21" t="s">
        <v>7</v>
      </c>
      <c r="C1" s="22" t="s">
        <v>8</v>
      </c>
      <c r="D1" s="23" t="s">
        <v>9</v>
      </c>
      <c r="E1" s="24" t="s">
        <v>10</v>
      </c>
      <c r="F1" s="24" t="s">
        <v>11</v>
      </c>
    </row>
    <row r="5" spans="1:6" ht="13.5" thickBot="1"/>
    <row r="6" spans="1:6" ht="16.5" thickBot="1">
      <c r="A6" s="27"/>
      <c r="B6" s="28" t="s">
        <v>2</v>
      </c>
      <c r="C6" s="29"/>
      <c r="D6" s="30"/>
      <c r="E6" s="30"/>
      <c r="F6" s="31"/>
    </row>
    <row r="7" spans="1:6">
      <c r="A7" s="27"/>
      <c r="B7" s="6"/>
      <c r="D7" s="25"/>
      <c r="E7" s="25"/>
      <c r="F7" s="25"/>
    </row>
    <row r="8" spans="1:6" ht="12.75" customHeight="1">
      <c r="B8" s="12"/>
      <c r="C8" s="13"/>
      <c r="D8" s="14"/>
      <c r="E8" s="14"/>
      <c r="F8" s="14"/>
    </row>
    <row r="9" spans="1:6" ht="16.5">
      <c r="B9" s="32" t="s">
        <v>12</v>
      </c>
      <c r="C9" s="33"/>
      <c r="D9" s="34"/>
      <c r="E9" s="34"/>
      <c r="F9" s="35"/>
    </row>
    <row r="10" spans="1:6">
      <c r="B10" s="63"/>
      <c r="C10" s="70"/>
      <c r="D10" s="73"/>
      <c r="E10" s="73"/>
      <c r="F10" s="73"/>
    </row>
    <row r="12" spans="1:6">
      <c r="B12" s="66"/>
      <c r="C12" s="36"/>
      <c r="D12" s="37"/>
      <c r="E12" s="37"/>
      <c r="F12" s="37"/>
    </row>
    <row r="13" spans="1:6">
      <c r="B13" s="62" t="s">
        <v>13</v>
      </c>
      <c r="C13" s="60"/>
      <c r="D13" s="65"/>
      <c r="E13" s="65"/>
      <c r="F13" s="65">
        <f>F75</f>
        <v>0</v>
      </c>
    </row>
    <row r="14" spans="1:6">
      <c r="B14" s="62"/>
      <c r="C14" s="60"/>
      <c r="D14" s="65"/>
      <c r="E14" s="65"/>
      <c r="F14" s="65"/>
    </row>
    <row r="15" spans="1:6">
      <c r="B15" s="62" t="s">
        <v>53</v>
      </c>
      <c r="C15" s="60"/>
      <c r="D15" s="65"/>
      <c r="E15" s="65"/>
      <c r="F15" s="65">
        <f>F94</f>
        <v>0</v>
      </c>
    </row>
    <row r="16" spans="1:6">
      <c r="B16" s="62"/>
      <c r="C16" s="60"/>
      <c r="D16" s="65"/>
      <c r="E16" s="65"/>
      <c r="F16" s="65"/>
    </row>
    <row r="17" spans="1:11">
      <c r="B17" s="62" t="s">
        <v>54</v>
      </c>
      <c r="C17" s="60"/>
      <c r="D17" s="65"/>
      <c r="E17" s="65"/>
      <c r="F17" s="65">
        <f>F113</f>
        <v>0</v>
      </c>
    </row>
    <row r="18" spans="1:11">
      <c r="B18" s="62"/>
      <c r="C18" s="60"/>
      <c r="D18" s="65"/>
      <c r="E18" s="65"/>
      <c r="F18" s="65"/>
    </row>
    <row r="19" spans="1:11">
      <c r="B19" s="62" t="s">
        <v>55</v>
      </c>
      <c r="C19" s="60"/>
      <c r="D19" s="65"/>
      <c r="E19" s="65"/>
      <c r="F19" s="65">
        <f>F130</f>
        <v>0</v>
      </c>
    </row>
    <row r="20" spans="1:11">
      <c r="B20" s="62"/>
      <c r="C20" s="60"/>
      <c r="D20" s="65"/>
      <c r="E20" s="65"/>
      <c r="F20" s="65"/>
    </row>
    <row r="21" spans="1:11">
      <c r="B21" s="62" t="s">
        <v>56</v>
      </c>
      <c r="C21" s="60"/>
      <c r="D21" s="65"/>
      <c r="E21" s="65"/>
      <c r="F21" s="65">
        <f>F143</f>
        <v>0</v>
      </c>
    </row>
    <row r="22" spans="1:11">
      <c r="B22" s="62"/>
      <c r="C22" s="60"/>
      <c r="D22" s="65"/>
      <c r="E22" s="65"/>
      <c r="F22" s="65"/>
    </row>
    <row r="23" spans="1:11">
      <c r="B23" s="62" t="s">
        <v>96</v>
      </c>
      <c r="C23" s="60"/>
      <c r="D23" s="65"/>
      <c r="E23" s="65"/>
      <c r="F23" s="65">
        <f>F154</f>
        <v>0</v>
      </c>
    </row>
    <row r="24" spans="1:11" ht="13.5" thickBot="1">
      <c r="B24" s="67"/>
      <c r="C24" s="68"/>
      <c r="D24" s="69"/>
      <c r="E24" s="69"/>
      <c r="F24" s="69"/>
    </row>
    <row r="25" spans="1:11">
      <c r="B25" s="72" t="s">
        <v>14</v>
      </c>
      <c r="C25" s="16"/>
      <c r="D25" s="17"/>
      <c r="E25" s="17"/>
      <c r="F25" s="17">
        <f>SUM(F13:F23)</f>
        <v>0</v>
      </c>
    </row>
    <row r="28" spans="1:11" ht="159.94999999999999" customHeight="1">
      <c r="B28" s="8" t="s">
        <v>85</v>
      </c>
      <c r="C28" s="10"/>
      <c r="D28" s="18"/>
      <c r="E28" s="18"/>
      <c r="F28" s="18"/>
      <c r="G28" s="4"/>
      <c r="H28" s="4"/>
      <c r="I28" s="4"/>
      <c r="J28" s="4"/>
      <c r="K28" s="4"/>
    </row>
    <row r="29" spans="1:11" s="88" customFormat="1" ht="21.75" customHeight="1">
      <c r="A29" s="84"/>
      <c r="B29" s="85" t="s">
        <v>128</v>
      </c>
      <c r="C29" s="86"/>
      <c r="D29" s="82"/>
      <c r="E29" s="82"/>
      <c r="F29" s="83"/>
      <c r="G29" s="90"/>
      <c r="H29" s="87"/>
      <c r="I29" s="91"/>
    </row>
    <row r="30" spans="1:11" s="88" customFormat="1" ht="38.25" customHeight="1">
      <c r="A30" s="84"/>
      <c r="B30" s="153" t="s">
        <v>129</v>
      </c>
      <c r="C30" s="154"/>
      <c r="D30" s="154"/>
      <c r="E30" s="154"/>
      <c r="F30" s="155"/>
      <c r="G30" s="90"/>
      <c r="H30" s="87"/>
      <c r="I30" s="91"/>
    </row>
    <row r="31" spans="1:11" s="88" customFormat="1" ht="28.5" customHeight="1">
      <c r="A31" s="84"/>
      <c r="B31" s="153" t="s">
        <v>130</v>
      </c>
      <c r="C31" s="154"/>
      <c r="D31" s="154"/>
      <c r="E31" s="154"/>
      <c r="F31" s="155"/>
      <c r="G31" s="90"/>
      <c r="H31" s="87"/>
      <c r="I31" s="91"/>
    </row>
    <row r="32" spans="1:11" s="88" customFormat="1" ht="27.75" customHeight="1">
      <c r="A32" s="89"/>
      <c r="B32" s="153" t="s">
        <v>131</v>
      </c>
      <c r="C32" s="154"/>
      <c r="D32" s="154"/>
      <c r="E32" s="154"/>
      <c r="F32" s="155"/>
      <c r="G32" s="90"/>
      <c r="H32" s="87"/>
      <c r="I32" s="91"/>
    </row>
    <row r="33" spans="1:9" s="88" customFormat="1" ht="15" customHeight="1">
      <c r="A33" s="89" t="s">
        <v>152</v>
      </c>
      <c r="B33" s="153" t="s">
        <v>132</v>
      </c>
      <c r="C33" s="154"/>
      <c r="D33" s="154"/>
      <c r="E33" s="154"/>
      <c r="F33" s="155"/>
      <c r="G33" s="90"/>
      <c r="H33" s="87"/>
      <c r="I33" s="91"/>
    </row>
    <row r="34" spans="1:9" s="88" customFormat="1" ht="14.25" customHeight="1">
      <c r="A34" s="89" t="s">
        <v>152</v>
      </c>
      <c r="B34" s="153" t="s">
        <v>133</v>
      </c>
      <c r="C34" s="154"/>
      <c r="D34" s="154"/>
      <c r="E34" s="154"/>
      <c r="F34" s="155"/>
      <c r="G34" s="90"/>
      <c r="H34" s="87"/>
      <c r="I34" s="91"/>
    </row>
    <row r="35" spans="1:9" s="95" customFormat="1" ht="28.5" customHeight="1">
      <c r="A35" s="84"/>
      <c r="B35" s="159" t="s">
        <v>134</v>
      </c>
      <c r="C35" s="160"/>
      <c r="D35" s="160"/>
      <c r="E35" s="160"/>
      <c r="F35" s="161"/>
      <c r="G35" s="93"/>
      <c r="H35" s="94"/>
      <c r="I35" s="92"/>
    </row>
    <row r="36" spans="1:9" s="95" customFormat="1" ht="41.25" customHeight="1">
      <c r="A36" s="84"/>
      <c r="B36" s="159" t="s">
        <v>135</v>
      </c>
      <c r="C36" s="160"/>
      <c r="D36" s="160"/>
      <c r="E36" s="160"/>
      <c r="F36" s="161"/>
      <c r="G36" s="93"/>
      <c r="H36" s="94"/>
      <c r="I36" s="92"/>
    </row>
    <row r="37" spans="1:9" s="88" customFormat="1" ht="12">
      <c r="A37" s="84"/>
      <c r="B37" s="96" t="s">
        <v>136</v>
      </c>
      <c r="C37" s="97"/>
      <c r="D37" s="98"/>
      <c r="E37" s="98"/>
      <c r="F37" s="99"/>
      <c r="G37" s="90"/>
      <c r="H37" s="87"/>
      <c r="I37" s="91"/>
    </row>
    <row r="38" spans="1:9" s="88" customFormat="1" ht="27.75" customHeight="1">
      <c r="A38" s="89" t="s">
        <v>153</v>
      </c>
      <c r="B38" s="153" t="s">
        <v>137</v>
      </c>
      <c r="C38" s="154"/>
      <c r="D38" s="154"/>
      <c r="E38" s="154"/>
      <c r="F38" s="155"/>
      <c r="G38" s="90"/>
      <c r="H38" s="87"/>
      <c r="I38" s="91"/>
    </row>
    <row r="39" spans="1:9" s="88" customFormat="1" ht="38.25" customHeight="1">
      <c r="A39" s="89" t="s">
        <v>152</v>
      </c>
      <c r="B39" s="153" t="s">
        <v>138</v>
      </c>
      <c r="C39" s="154"/>
      <c r="D39" s="154"/>
      <c r="E39" s="154"/>
      <c r="F39" s="155"/>
      <c r="G39" s="90"/>
      <c r="H39" s="87"/>
      <c r="I39" s="91"/>
    </row>
    <row r="40" spans="1:9" s="88" customFormat="1" ht="11.25" customHeight="1">
      <c r="A40" s="89" t="s">
        <v>153</v>
      </c>
      <c r="B40" s="153" t="s">
        <v>139</v>
      </c>
      <c r="C40" s="154"/>
      <c r="D40" s="154"/>
      <c r="E40" s="154"/>
      <c r="F40" s="155"/>
      <c r="G40" s="90"/>
      <c r="H40" s="87"/>
      <c r="I40" s="91"/>
    </row>
    <row r="41" spans="1:9" s="88" customFormat="1" ht="12">
      <c r="A41" s="89" t="s">
        <v>153</v>
      </c>
      <c r="B41" s="156" t="s">
        <v>140</v>
      </c>
      <c r="C41" s="157"/>
      <c r="D41" s="157"/>
      <c r="E41" s="157"/>
      <c r="F41" s="158"/>
      <c r="G41" s="90"/>
      <c r="H41" s="87"/>
      <c r="I41" s="91"/>
    </row>
    <row r="42" spans="1:9" s="88" customFormat="1" ht="24" customHeight="1">
      <c r="A42" s="89" t="s">
        <v>153</v>
      </c>
      <c r="B42" s="153" t="s">
        <v>141</v>
      </c>
      <c r="C42" s="154"/>
      <c r="D42" s="154"/>
      <c r="E42" s="154"/>
      <c r="F42" s="155"/>
      <c r="G42" s="90"/>
      <c r="H42" s="87"/>
      <c r="I42" s="91"/>
    </row>
    <row r="43" spans="1:9" s="88" customFormat="1" ht="16.5" customHeight="1">
      <c r="A43" s="89" t="s">
        <v>153</v>
      </c>
      <c r="B43" s="153" t="s">
        <v>142</v>
      </c>
      <c r="C43" s="154"/>
      <c r="D43" s="154"/>
      <c r="E43" s="154"/>
      <c r="F43" s="155"/>
      <c r="G43" s="90"/>
      <c r="H43" s="87"/>
      <c r="I43" s="91"/>
    </row>
    <row r="44" spans="1:9" s="88" customFormat="1" ht="24" customHeight="1">
      <c r="A44" s="89" t="s">
        <v>153</v>
      </c>
      <c r="B44" s="153" t="s">
        <v>143</v>
      </c>
      <c r="C44" s="154"/>
      <c r="D44" s="154"/>
      <c r="E44" s="154"/>
      <c r="F44" s="155"/>
      <c r="G44" s="90"/>
      <c r="H44" s="87"/>
      <c r="I44" s="91"/>
    </row>
    <row r="45" spans="1:9" s="88" customFormat="1" ht="24" customHeight="1">
      <c r="A45" s="89" t="s">
        <v>153</v>
      </c>
      <c r="B45" s="153" t="s">
        <v>144</v>
      </c>
      <c r="C45" s="154"/>
      <c r="D45" s="154"/>
      <c r="E45" s="154"/>
      <c r="F45" s="155"/>
      <c r="G45" s="90"/>
      <c r="H45" s="87"/>
      <c r="I45" s="91"/>
    </row>
    <row r="46" spans="1:9" s="88" customFormat="1" ht="24" customHeight="1">
      <c r="A46" s="89" t="s">
        <v>153</v>
      </c>
      <c r="B46" s="153" t="s">
        <v>145</v>
      </c>
      <c r="C46" s="154"/>
      <c r="D46" s="154"/>
      <c r="E46" s="154"/>
      <c r="F46" s="155"/>
      <c r="G46" s="90"/>
      <c r="H46" s="87"/>
      <c r="I46" s="91"/>
    </row>
    <row r="47" spans="1:9" s="88" customFormat="1" ht="24" customHeight="1">
      <c r="A47" s="89" t="s">
        <v>153</v>
      </c>
      <c r="B47" s="153" t="s">
        <v>146</v>
      </c>
      <c r="C47" s="154"/>
      <c r="D47" s="154"/>
      <c r="E47" s="154"/>
      <c r="F47" s="155"/>
      <c r="G47" s="90"/>
      <c r="H47" s="87"/>
      <c r="I47" s="91"/>
    </row>
    <row r="48" spans="1:9" s="88" customFormat="1" ht="14.25" customHeight="1">
      <c r="A48" s="89" t="s">
        <v>153</v>
      </c>
      <c r="B48" s="153" t="s">
        <v>147</v>
      </c>
      <c r="C48" s="154"/>
      <c r="D48" s="154"/>
      <c r="E48" s="154"/>
      <c r="F48" s="155"/>
      <c r="G48" s="90"/>
      <c r="H48" s="87"/>
      <c r="I48" s="91"/>
    </row>
    <row r="49" spans="1:11" s="88" customFormat="1" ht="12.75" customHeight="1">
      <c r="A49" s="89" t="s">
        <v>153</v>
      </c>
      <c r="B49" s="153" t="s">
        <v>148</v>
      </c>
      <c r="C49" s="154"/>
      <c r="D49" s="154"/>
      <c r="E49" s="154"/>
      <c r="F49" s="155"/>
      <c r="G49" s="90"/>
      <c r="H49" s="87"/>
      <c r="I49" s="91"/>
    </row>
    <row r="50" spans="1:11" s="88" customFormat="1" ht="12">
      <c r="A50" s="89" t="s">
        <v>153</v>
      </c>
      <c r="B50" s="156" t="s">
        <v>149</v>
      </c>
      <c r="C50" s="157"/>
      <c r="D50" s="157"/>
      <c r="E50" s="157"/>
      <c r="F50" s="158"/>
      <c r="G50" s="90"/>
      <c r="H50" s="87"/>
      <c r="I50" s="91"/>
    </row>
    <row r="51" spans="1:11" s="88" customFormat="1" ht="12">
      <c r="A51" s="89" t="s">
        <v>153</v>
      </c>
      <c r="B51" s="156" t="s">
        <v>150</v>
      </c>
      <c r="C51" s="157"/>
      <c r="D51" s="157"/>
      <c r="E51" s="157"/>
      <c r="F51" s="158"/>
      <c r="G51" s="90"/>
      <c r="H51" s="87"/>
      <c r="I51" s="91"/>
    </row>
    <row r="52" spans="1:11" s="88" customFormat="1" ht="42.75" customHeight="1">
      <c r="A52" s="100" t="s">
        <v>153</v>
      </c>
      <c r="B52" s="162" t="s">
        <v>151</v>
      </c>
      <c r="C52" s="163"/>
      <c r="D52" s="163"/>
      <c r="E52" s="163"/>
      <c r="F52" s="164"/>
      <c r="G52" s="90"/>
      <c r="H52" s="87"/>
      <c r="I52" s="91"/>
    </row>
    <row r="53" spans="1:11" ht="21.75" customHeight="1">
      <c r="B53" s="8"/>
      <c r="C53" s="10"/>
      <c r="D53" s="18"/>
      <c r="E53" s="18"/>
      <c r="F53" s="18"/>
      <c r="G53" s="4"/>
      <c r="H53" s="4"/>
      <c r="I53" s="4"/>
      <c r="J53" s="4"/>
      <c r="K53" s="4"/>
    </row>
    <row r="56" spans="1:11" ht="27.75" customHeight="1">
      <c r="A56" s="27"/>
      <c r="B56" s="6"/>
      <c r="D56" s="25"/>
      <c r="E56" s="25"/>
      <c r="F56" s="25"/>
    </row>
    <row r="57" spans="1:11" ht="15" customHeight="1">
      <c r="A57" s="27"/>
      <c r="B57" s="80" t="str">
        <f>CONCATENATE(B13)</f>
        <v>I. PREDDELA</v>
      </c>
      <c r="C57" s="38"/>
      <c r="D57" s="79"/>
      <c r="E57" s="79"/>
      <c r="F57" s="79"/>
    </row>
    <row r="58" spans="1:11" ht="14.25" customHeight="1">
      <c r="A58" s="27"/>
      <c r="B58" s="6"/>
      <c r="D58" s="25"/>
      <c r="E58" s="25"/>
      <c r="F58" s="25"/>
    </row>
    <row r="59" spans="1:11" ht="52.5" customHeight="1">
      <c r="A59" s="27" t="s">
        <v>15</v>
      </c>
      <c r="B59" s="6" t="s">
        <v>154</v>
      </c>
      <c r="C59" s="2" t="s">
        <v>155</v>
      </c>
      <c r="D59" s="25">
        <v>4</v>
      </c>
      <c r="E59" s="135"/>
      <c r="F59" s="25">
        <f t="shared" ref="F59:F71" si="0">D59*E59</f>
        <v>0</v>
      </c>
    </row>
    <row r="60" spans="1:11" ht="21" customHeight="1">
      <c r="A60" s="27"/>
      <c r="B60" s="6"/>
      <c r="D60" s="25"/>
      <c r="E60" s="135"/>
      <c r="F60" s="25">
        <f t="shared" si="0"/>
        <v>0</v>
      </c>
    </row>
    <row r="61" spans="1:11" ht="51">
      <c r="A61" s="27" t="s">
        <v>17</v>
      </c>
      <c r="B61" s="6" t="s">
        <v>18</v>
      </c>
      <c r="C61" s="2" t="s">
        <v>19</v>
      </c>
      <c r="D61" s="25">
        <v>1</v>
      </c>
      <c r="E61" s="135"/>
      <c r="F61" s="25">
        <f t="shared" si="0"/>
        <v>0</v>
      </c>
    </row>
    <row r="62" spans="1:11" ht="27.75" customHeight="1">
      <c r="A62" s="27"/>
      <c r="B62" s="6"/>
      <c r="D62" s="25"/>
      <c r="E62" s="135"/>
      <c r="F62" s="25">
        <f t="shared" si="0"/>
        <v>0</v>
      </c>
    </row>
    <row r="63" spans="1:11" ht="38.25" customHeight="1">
      <c r="A63" s="27" t="s">
        <v>20</v>
      </c>
      <c r="B63" s="6" t="s">
        <v>89</v>
      </c>
      <c r="C63" s="2" t="s">
        <v>27</v>
      </c>
      <c r="D63" s="25">
        <v>150</v>
      </c>
      <c r="E63" s="135"/>
      <c r="F63" s="25">
        <f t="shared" si="0"/>
        <v>0</v>
      </c>
    </row>
    <row r="64" spans="1:11" ht="11.25" customHeight="1">
      <c r="A64" s="27"/>
      <c r="B64" s="6"/>
      <c r="D64" s="25"/>
      <c r="E64" s="135"/>
      <c r="F64" s="25">
        <f t="shared" si="0"/>
        <v>0</v>
      </c>
    </row>
    <row r="65" spans="1:6" ht="38.25">
      <c r="A65" s="27" t="s">
        <v>21</v>
      </c>
      <c r="B65" s="6" t="s">
        <v>84</v>
      </c>
      <c r="C65" s="2" t="s">
        <v>19</v>
      </c>
      <c r="D65" s="25">
        <v>1</v>
      </c>
      <c r="E65" s="135"/>
      <c r="F65" s="25">
        <f t="shared" si="0"/>
        <v>0</v>
      </c>
    </row>
    <row r="66" spans="1:6" ht="24" customHeight="1">
      <c r="A66" s="27"/>
      <c r="B66" s="6"/>
      <c r="D66" s="25"/>
      <c r="E66" s="135"/>
      <c r="F66" s="25">
        <f t="shared" si="0"/>
        <v>0</v>
      </c>
    </row>
    <row r="67" spans="1:6" ht="42.75" customHeight="1">
      <c r="A67" s="27" t="s">
        <v>23</v>
      </c>
      <c r="B67" s="6" t="s">
        <v>156</v>
      </c>
      <c r="C67" s="2" t="s">
        <v>19</v>
      </c>
      <c r="D67" s="25">
        <v>1</v>
      </c>
      <c r="E67" s="135"/>
      <c r="F67" s="25">
        <f t="shared" si="0"/>
        <v>0</v>
      </c>
    </row>
    <row r="68" spans="1:6" ht="24" customHeight="1">
      <c r="A68" s="27"/>
      <c r="B68" s="6"/>
      <c r="D68" s="25"/>
      <c r="E68" s="135"/>
      <c r="F68" s="25">
        <f t="shared" si="0"/>
        <v>0</v>
      </c>
    </row>
    <row r="69" spans="1:6" ht="24" customHeight="1">
      <c r="A69" s="27" t="s">
        <v>90</v>
      </c>
      <c r="B69" s="6" t="s">
        <v>22</v>
      </c>
      <c r="C69" s="2" t="s">
        <v>19</v>
      </c>
      <c r="D69" s="25">
        <v>1</v>
      </c>
      <c r="E69" s="135"/>
      <c r="F69" s="25">
        <f t="shared" si="0"/>
        <v>0</v>
      </c>
    </row>
    <row r="70" spans="1:6" ht="24" customHeight="1">
      <c r="A70" s="27"/>
      <c r="B70" s="6"/>
      <c r="D70" s="25"/>
      <c r="E70" s="135"/>
      <c r="F70" s="25">
        <f t="shared" si="0"/>
        <v>0</v>
      </c>
    </row>
    <row r="71" spans="1:6" ht="24" customHeight="1">
      <c r="A71" s="27" t="s">
        <v>91</v>
      </c>
      <c r="B71" s="6" t="s">
        <v>120</v>
      </c>
      <c r="C71" s="2" t="s">
        <v>19</v>
      </c>
      <c r="D71" s="25">
        <v>1</v>
      </c>
      <c r="E71" s="135"/>
      <c r="F71" s="25">
        <f t="shared" si="0"/>
        <v>0</v>
      </c>
    </row>
    <row r="72" spans="1:6" ht="24" customHeight="1">
      <c r="A72" s="27"/>
      <c r="B72" s="6"/>
      <c r="D72" s="25"/>
      <c r="E72" s="135"/>
      <c r="F72" s="25">
        <f t="shared" ref="F72" si="1">D72*E72</f>
        <v>0</v>
      </c>
    </row>
    <row r="73" spans="1:6" ht="63.75">
      <c r="A73" s="27" t="s">
        <v>91</v>
      </c>
      <c r="B73" s="6" t="s">
        <v>157</v>
      </c>
      <c r="C73" s="2" t="s">
        <v>19</v>
      </c>
      <c r="D73" s="25">
        <v>1</v>
      </c>
      <c r="E73" s="135"/>
      <c r="F73" s="25">
        <f>D73*E73</f>
        <v>0</v>
      </c>
    </row>
    <row r="74" spans="1:6" ht="14.25" customHeight="1">
      <c r="A74" s="27"/>
      <c r="B74" s="6"/>
      <c r="D74" s="25"/>
      <c r="E74" s="135"/>
      <c r="F74" s="25"/>
    </row>
    <row r="75" spans="1:6">
      <c r="A75" s="27"/>
      <c r="B75" s="41" t="str">
        <f>CONCATENATE(B57," SKUPAJ:")</f>
        <v>I. PREDDELA SKUPAJ:</v>
      </c>
      <c r="C75" s="40"/>
      <c r="D75" s="42"/>
      <c r="E75" s="136"/>
      <c r="F75" s="43">
        <f>SUM(F59:F73)</f>
        <v>0</v>
      </c>
    </row>
    <row r="76" spans="1:6">
      <c r="A76" s="27"/>
      <c r="B76" s="6"/>
      <c r="D76" s="25"/>
      <c r="E76" s="135"/>
      <c r="F76" s="25"/>
    </row>
    <row r="77" spans="1:6">
      <c r="A77" s="27"/>
      <c r="B77" s="6"/>
      <c r="D77" s="25"/>
      <c r="E77" s="135"/>
      <c r="F77" s="25"/>
    </row>
    <row r="78" spans="1:6" ht="42.75" customHeight="1">
      <c r="A78" s="27"/>
      <c r="B78" s="80" t="str">
        <f>CONCATENATE(B15)</f>
        <v>II. ZEMELJSKA DELA</v>
      </c>
      <c r="C78" s="38"/>
      <c r="D78" s="79"/>
      <c r="E78" s="137"/>
      <c r="F78" s="79"/>
    </row>
    <row r="79" spans="1:6">
      <c r="A79" s="27"/>
      <c r="B79" s="6"/>
      <c r="D79" s="25"/>
      <c r="E79" s="135"/>
      <c r="F79" s="25"/>
    </row>
    <row r="80" spans="1:6" ht="38.25">
      <c r="A80" s="27" t="s">
        <v>24</v>
      </c>
      <c r="B80" s="6" t="s">
        <v>67</v>
      </c>
      <c r="C80" s="2" t="s">
        <v>25</v>
      </c>
      <c r="D80" s="25">
        <v>22.5</v>
      </c>
      <c r="E80" s="135"/>
      <c r="F80" s="25">
        <f t="shared" ref="F80:F92" si="2">+D80*E80</f>
        <v>0</v>
      </c>
    </row>
    <row r="81" spans="1:6">
      <c r="A81" s="27"/>
      <c r="B81" s="6"/>
      <c r="D81" s="25"/>
      <c r="E81" s="135"/>
      <c r="F81" s="25">
        <f t="shared" si="2"/>
        <v>0</v>
      </c>
    </row>
    <row r="82" spans="1:6" ht="25.5">
      <c r="A82" s="27" t="s">
        <v>26</v>
      </c>
      <c r="B82" s="6" t="s">
        <v>63</v>
      </c>
      <c r="D82" s="25"/>
      <c r="E82" s="135"/>
      <c r="F82" s="25">
        <f t="shared" si="2"/>
        <v>0</v>
      </c>
    </row>
    <row r="83" spans="1:6">
      <c r="A83" s="27"/>
      <c r="B83" s="6" t="s">
        <v>64</v>
      </c>
      <c r="C83" s="2" t="s">
        <v>25</v>
      </c>
      <c r="D83" s="25">
        <v>63</v>
      </c>
      <c r="E83" s="135"/>
      <c r="F83" s="25">
        <f t="shared" si="2"/>
        <v>0</v>
      </c>
    </row>
    <row r="84" spans="1:6">
      <c r="A84" s="27"/>
      <c r="B84" s="6" t="s">
        <v>65</v>
      </c>
      <c r="C84" s="2" t="s">
        <v>25</v>
      </c>
      <c r="D84" s="25">
        <v>42</v>
      </c>
      <c r="E84" s="135"/>
      <c r="F84" s="25">
        <f t="shared" si="2"/>
        <v>0</v>
      </c>
    </row>
    <row r="85" spans="1:6">
      <c r="A85" s="27"/>
      <c r="B85" s="6"/>
      <c r="D85" s="25"/>
      <c r="E85" s="135"/>
      <c r="F85" s="25">
        <f t="shared" si="2"/>
        <v>0</v>
      </c>
    </row>
    <row r="86" spans="1:6" ht="38.25">
      <c r="A86" s="27" t="s">
        <v>28</v>
      </c>
      <c r="B86" s="6" t="s">
        <v>66</v>
      </c>
      <c r="C86" s="2" t="s">
        <v>25</v>
      </c>
      <c r="D86" s="25">
        <v>33</v>
      </c>
      <c r="E86" s="135"/>
      <c r="F86" s="25">
        <f t="shared" si="2"/>
        <v>0</v>
      </c>
    </row>
    <row r="87" spans="1:6">
      <c r="A87" s="27"/>
      <c r="B87" s="6"/>
      <c r="D87" s="25"/>
      <c r="E87" s="135"/>
      <c r="F87" s="25">
        <f t="shared" si="2"/>
        <v>0</v>
      </c>
    </row>
    <row r="88" spans="1:6" ht="63.75">
      <c r="A88" s="27" t="s">
        <v>29</v>
      </c>
      <c r="B88" s="6" t="s">
        <v>68</v>
      </c>
      <c r="C88" s="2" t="s">
        <v>25</v>
      </c>
      <c r="D88" s="25">
        <f>ROUND((1.25*D83+1.4*D84+1.5*D86),0)</f>
        <v>187</v>
      </c>
      <c r="E88" s="135"/>
      <c r="F88" s="25">
        <f t="shared" si="2"/>
        <v>0</v>
      </c>
    </row>
    <row r="89" spans="1:6">
      <c r="A89" s="27"/>
      <c r="B89" s="6"/>
      <c r="D89" s="25"/>
      <c r="E89" s="135"/>
      <c r="F89" s="25">
        <f t="shared" si="2"/>
        <v>0</v>
      </c>
    </row>
    <row r="90" spans="1:6" ht="25.5">
      <c r="A90" s="27" t="s">
        <v>30</v>
      </c>
      <c r="B90" s="6" t="s">
        <v>69</v>
      </c>
      <c r="C90" s="2" t="s">
        <v>27</v>
      </c>
      <c r="D90" s="25">
        <v>100</v>
      </c>
      <c r="E90" s="135"/>
      <c r="F90" s="25">
        <f t="shared" si="2"/>
        <v>0</v>
      </c>
    </row>
    <row r="91" spans="1:6">
      <c r="A91" s="27"/>
      <c r="B91" s="6"/>
      <c r="D91" s="25"/>
      <c r="E91" s="135"/>
      <c r="F91" s="25">
        <f t="shared" si="2"/>
        <v>0</v>
      </c>
    </row>
    <row r="92" spans="1:6" ht="38.25">
      <c r="A92" s="27" t="s">
        <v>31</v>
      </c>
      <c r="B92" s="6" t="s">
        <v>57</v>
      </c>
      <c r="C92" s="2" t="s">
        <v>25</v>
      </c>
      <c r="D92" s="25">
        <f>D80</f>
        <v>22.5</v>
      </c>
      <c r="E92" s="135"/>
      <c r="F92" s="25">
        <f t="shared" si="2"/>
        <v>0</v>
      </c>
    </row>
    <row r="93" spans="1:6">
      <c r="A93" s="27"/>
      <c r="B93" s="6"/>
      <c r="D93" s="25"/>
      <c r="E93" s="135"/>
      <c r="F93" s="25"/>
    </row>
    <row r="94" spans="1:6">
      <c r="A94" s="27"/>
      <c r="B94" s="41" t="str">
        <f>CONCATENATE(B78," SKUPAJ:")</f>
        <v>II. ZEMELJSKA DELA SKUPAJ:</v>
      </c>
      <c r="C94" s="40"/>
      <c r="D94" s="42"/>
      <c r="E94" s="136"/>
      <c r="F94" s="43">
        <f>SUM(F80:F92)</f>
        <v>0</v>
      </c>
    </row>
    <row r="95" spans="1:6">
      <c r="A95" s="27"/>
      <c r="B95" s="6"/>
      <c r="D95" s="25"/>
      <c r="E95" s="135"/>
      <c r="F95" s="25"/>
    </row>
    <row r="96" spans="1:6">
      <c r="A96" s="27"/>
      <c r="B96" s="8"/>
      <c r="C96" s="10"/>
      <c r="D96" s="44"/>
      <c r="E96" s="138"/>
      <c r="F96" s="44"/>
    </row>
    <row r="97" spans="1:6">
      <c r="A97" s="27"/>
      <c r="B97" s="80" t="str">
        <f>CONCATENATE(B17)</f>
        <v>III. BETONSKA IN ARMIRANOBETONSKA DELA</v>
      </c>
      <c r="C97" s="38"/>
      <c r="D97" s="79"/>
      <c r="E97" s="137"/>
      <c r="F97" s="79"/>
    </row>
    <row r="98" spans="1:6">
      <c r="A98" s="27"/>
      <c r="B98" s="6"/>
      <c r="D98" s="25"/>
      <c r="E98" s="135"/>
      <c r="F98" s="25"/>
    </row>
    <row r="99" spans="1:6" ht="38.25">
      <c r="A99" s="27" t="s">
        <v>33</v>
      </c>
      <c r="B99" s="6" t="s">
        <v>71</v>
      </c>
      <c r="C99" s="2" t="s">
        <v>25</v>
      </c>
      <c r="D99" s="25">
        <v>4.5</v>
      </c>
      <c r="E99" s="135"/>
      <c r="F99" s="25">
        <f t="shared" ref="F99:F111" si="3">D99*E99</f>
        <v>0</v>
      </c>
    </row>
    <row r="100" spans="1:6">
      <c r="A100" s="27"/>
      <c r="B100" s="6"/>
      <c r="D100" s="25"/>
      <c r="E100" s="135"/>
      <c r="F100" s="25">
        <f t="shared" si="3"/>
        <v>0</v>
      </c>
    </row>
    <row r="101" spans="1:6" ht="38.25">
      <c r="A101" s="27" t="s">
        <v>34</v>
      </c>
      <c r="B101" s="6" t="s">
        <v>86</v>
      </c>
      <c r="C101" s="2" t="s">
        <v>41</v>
      </c>
      <c r="D101" s="25">
        <v>700</v>
      </c>
      <c r="E101" s="135"/>
      <c r="F101" s="25">
        <f t="shared" si="3"/>
        <v>0</v>
      </c>
    </row>
    <row r="102" spans="1:6">
      <c r="A102" s="27"/>
      <c r="B102" s="6"/>
      <c r="D102" s="25"/>
      <c r="E102" s="135"/>
      <c r="F102" s="25">
        <f t="shared" si="3"/>
        <v>0</v>
      </c>
    </row>
    <row r="103" spans="1:6" ht="38.25">
      <c r="A103" s="27" t="s">
        <v>35</v>
      </c>
      <c r="B103" s="6" t="s">
        <v>87</v>
      </c>
      <c r="C103" s="2" t="s">
        <v>41</v>
      </c>
      <c r="D103" s="25">
        <v>250</v>
      </c>
      <c r="E103" s="135"/>
      <c r="F103" s="25">
        <f t="shared" si="3"/>
        <v>0</v>
      </c>
    </row>
    <row r="104" spans="1:6">
      <c r="A104" s="27"/>
      <c r="B104" s="6"/>
      <c r="D104" s="25"/>
      <c r="E104" s="135"/>
      <c r="F104" s="25">
        <f t="shared" si="3"/>
        <v>0</v>
      </c>
    </row>
    <row r="105" spans="1:6" ht="38.25">
      <c r="A105" s="27" t="s">
        <v>36</v>
      </c>
      <c r="B105" s="6" t="s">
        <v>72</v>
      </c>
      <c r="C105" s="4"/>
      <c r="D105" s="25"/>
      <c r="E105" s="135"/>
      <c r="F105" s="25">
        <f t="shared" si="3"/>
        <v>0</v>
      </c>
    </row>
    <row r="106" spans="1:6">
      <c r="A106" s="27"/>
      <c r="B106" s="6" t="s">
        <v>70</v>
      </c>
      <c r="C106" s="2" t="s">
        <v>25</v>
      </c>
      <c r="D106" s="25">
        <v>5</v>
      </c>
      <c r="E106" s="135"/>
      <c r="F106" s="25">
        <f t="shared" si="3"/>
        <v>0</v>
      </c>
    </row>
    <row r="107" spans="1:6">
      <c r="A107" s="27"/>
      <c r="B107" s="6" t="s">
        <v>75</v>
      </c>
      <c r="C107" s="2" t="s">
        <v>25</v>
      </c>
      <c r="D107" s="25">
        <v>11</v>
      </c>
      <c r="E107" s="135"/>
      <c r="F107" s="25">
        <f t="shared" si="3"/>
        <v>0</v>
      </c>
    </row>
    <row r="108" spans="1:6">
      <c r="A108" s="27"/>
      <c r="B108" s="6"/>
      <c r="D108" s="25"/>
      <c r="E108" s="135"/>
      <c r="F108" s="25">
        <f t="shared" si="3"/>
        <v>0</v>
      </c>
    </row>
    <row r="109" spans="1:6" ht="38.25">
      <c r="A109" s="27" t="s">
        <v>37</v>
      </c>
      <c r="B109" s="6" t="s">
        <v>73</v>
      </c>
      <c r="C109" s="4"/>
      <c r="D109" s="25"/>
      <c r="E109" s="135"/>
      <c r="F109" s="25">
        <f t="shared" si="3"/>
        <v>0</v>
      </c>
    </row>
    <row r="110" spans="1:6">
      <c r="A110" s="27"/>
      <c r="B110" s="6" t="s">
        <v>74</v>
      </c>
      <c r="C110" s="2" t="s">
        <v>25</v>
      </c>
      <c r="D110" s="25">
        <v>0.6</v>
      </c>
      <c r="E110" s="135"/>
      <c r="F110" s="25">
        <f t="shared" si="3"/>
        <v>0</v>
      </c>
    </row>
    <row r="111" spans="1:6">
      <c r="A111" s="27"/>
      <c r="B111" s="6" t="s">
        <v>76</v>
      </c>
      <c r="C111" s="2" t="s">
        <v>25</v>
      </c>
      <c r="D111" s="25">
        <v>1.8</v>
      </c>
      <c r="E111" s="135"/>
      <c r="F111" s="25">
        <f t="shared" si="3"/>
        <v>0</v>
      </c>
    </row>
    <row r="112" spans="1:6">
      <c r="A112" s="27"/>
      <c r="B112" s="6"/>
      <c r="D112" s="25"/>
      <c r="E112" s="135"/>
      <c r="F112" s="25"/>
    </row>
    <row r="113" spans="1:8">
      <c r="A113" s="27"/>
      <c r="B113" s="39" t="str">
        <f>CONCATENATE(B97," SKUPAJ:")</f>
        <v>III. BETONSKA IN ARMIRANOBETONSKA DELA SKUPAJ:</v>
      </c>
      <c r="C113" s="40"/>
      <c r="D113" s="42"/>
      <c r="E113" s="136"/>
      <c r="F113" s="43">
        <f>SUM(F99:F111)</f>
        <v>0</v>
      </c>
    </row>
    <row r="114" spans="1:8">
      <c r="A114" s="27"/>
      <c r="B114" s="8"/>
      <c r="D114" s="25"/>
      <c r="E114" s="135"/>
      <c r="F114" s="25"/>
    </row>
    <row r="115" spans="1:8">
      <c r="A115" s="27"/>
      <c r="B115" s="8"/>
      <c r="D115" s="25"/>
      <c r="E115" s="135"/>
      <c r="F115" s="25"/>
    </row>
    <row r="116" spans="1:8">
      <c r="A116" s="27"/>
      <c r="B116" s="80" t="str">
        <f>CONCATENATE(B19)</f>
        <v>IV. TESARSKA DELA - OPAŽI IN ODRI</v>
      </c>
      <c r="C116" s="38"/>
      <c r="D116" s="79"/>
      <c r="E116" s="137"/>
      <c r="F116" s="79"/>
    </row>
    <row r="117" spans="1:8">
      <c r="A117" s="27"/>
      <c r="B117" s="6"/>
      <c r="D117" s="25"/>
      <c r="E117" s="135"/>
      <c r="F117" s="25"/>
    </row>
    <row r="118" spans="1:8" ht="38.25">
      <c r="A118" s="45" t="s">
        <v>38</v>
      </c>
      <c r="B118" s="46" t="s">
        <v>77</v>
      </c>
      <c r="C118" s="47" t="s">
        <v>27</v>
      </c>
      <c r="D118" s="48">
        <v>28.5</v>
      </c>
      <c r="E118" s="139"/>
      <c r="F118" s="48">
        <f t="shared" ref="F118:F128" si="4">D118*E118</f>
        <v>0</v>
      </c>
      <c r="G118" s="48"/>
      <c r="H118" s="48"/>
    </row>
    <row r="119" spans="1:8">
      <c r="A119" s="27"/>
      <c r="B119" s="6"/>
      <c r="D119" s="25"/>
      <c r="E119" s="135"/>
      <c r="F119" s="48">
        <f t="shared" si="4"/>
        <v>0</v>
      </c>
    </row>
    <row r="120" spans="1:8" ht="38.25">
      <c r="A120" s="27" t="s">
        <v>39</v>
      </c>
      <c r="B120" s="6" t="s">
        <v>78</v>
      </c>
      <c r="D120" s="25"/>
      <c r="E120" s="135"/>
      <c r="F120" s="48">
        <f t="shared" si="4"/>
        <v>0</v>
      </c>
    </row>
    <row r="121" spans="1:8">
      <c r="A121" s="27"/>
      <c r="B121" s="6" t="s">
        <v>79</v>
      </c>
      <c r="C121" s="2" t="s">
        <v>27</v>
      </c>
      <c r="D121" s="25">
        <v>4</v>
      </c>
      <c r="E121" s="135"/>
      <c r="F121" s="48">
        <f t="shared" si="4"/>
        <v>0</v>
      </c>
    </row>
    <row r="122" spans="1:8">
      <c r="A122" s="27"/>
      <c r="B122" s="6" t="s">
        <v>80</v>
      </c>
      <c r="C122" s="2" t="s">
        <v>27</v>
      </c>
      <c r="D122" s="25">
        <v>12.5</v>
      </c>
      <c r="E122" s="135"/>
      <c r="F122" s="48">
        <f t="shared" si="4"/>
        <v>0</v>
      </c>
    </row>
    <row r="123" spans="1:8">
      <c r="A123" s="27"/>
      <c r="B123" s="6"/>
      <c r="D123" s="25"/>
      <c r="E123" s="135"/>
      <c r="F123" s="48">
        <f t="shared" si="4"/>
        <v>0</v>
      </c>
    </row>
    <row r="124" spans="1:8" ht="25.5">
      <c r="A124" s="27" t="s">
        <v>40</v>
      </c>
      <c r="B124" s="6" t="s">
        <v>81</v>
      </c>
      <c r="C124" s="2" t="s">
        <v>32</v>
      </c>
      <c r="D124" s="25">
        <v>35</v>
      </c>
      <c r="E124" s="135"/>
      <c r="F124" s="48">
        <f t="shared" si="4"/>
        <v>0</v>
      </c>
    </row>
    <row r="125" spans="1:8">
      <c r="A125" s="27"/>
      <c r="B125" s="6"/>
      <c r="D125" s="25"/>
      <c r="E125" s="135"/>
      <c r="F125" s="48">
        <f t="shared" si="4"/>
        <v>0</v>
      </c>
    </row>
    <row r="126" spans="1:8" ht="25.5">
      <c r="A126" s="27" t="s">
        <v>42</v>
      </c>
      <c r="B126" s="6" t="s">
        <v>82</v>
      </c>
      <c r="C126" s="2" t="s">
        <v>19</v>
      </c>
      <c r="D126" s="25">
        <v>4</v>
      </c>
      <c r="E126" s="135"/>
      <c r="F126" s="48">
        <f t="shared" si="4"/>
        <v>0</v>
      </c>
    </row>
    <row r="127" spans="1:8">
      <c r="A127" s="27"/>
      <c r="B127" s="6"/>
      <c r="D127" s="25"/>
      <c r="E127" s="135"/>
      <c r="F127" s="48">
        <f t="shared" si="4"/>
        <v>0</v>
      </c>
    </row>
    <row r="128" spans="1:8" ht="25.5">
      <c r="A128" s="27" t="s">
        <v>43</v>
      </c>
      <c r="B128" s="6" t="s">
        <v>83</v>
      </c>
      <c r="C128" s="2" t="s">
        <v>27</v>
      </c>
      <c r="D128" s="25">
        <v>45</v>
      </c>
      <c r="E128" s="135"/>
      <c r="F128" s="48">
        <f t="shared" si="4"/>
        <v>0</v>
      </c>
    </row>
    <row r="129" spans="1:11">
      <c r="A129" s="27"/>
      <c r="B129" s="6"/>
      <c r="D129" s="25"/>
      <c r="E129" s="135"/>
      <c r="F129" s="25"/>
    </row>
    <row r="130" spans="1:11">
      <c r="A130" s="27"/>
      <c r="B130" s="39" t="str">
        <f>CONCATENATE(B116," SKUPAJ:")</f>
        <v>IV. TESARSKA DELA - OPAŽI IN ODRI SKUPAJ:</v>
      </c>
      <c r="C130" s="40"/>
      <c r="D130" s="42"/>
      <c r="E130" s="136"/>
      <c r="F130" s="43">
        <f>SUM(F118:F128)</f>
        <v>0</v>
      </c>
    </row>
    <row r="131" spans="1:11">
      <c r="A131" s="27"/>
      <c r="B131" s="8"/>
      <c r="D131" s="25"/>
      <c r="E131" s="135"/>
      <c r="F131" s="25"/>
    </row>
    <row r="132" spans="1:11">
      <c r="A132" s="27"/>
      <c r="B132" s="8"/>
      <c r="D132" s="25"/>
      <c r="E132" s="135"/>
      <c r="F132" s="25"/>
    </row>
    <row r="133" spans="1:11">
      <c r="A133" s="27"/>
      <c r="B133" s="80" t="str">
        <f>CONCATENATE(B21)</f>
        <v>V. ZIDARSKA DELA</v>
      </c>
      <c r="C133" s="38"/>
      <c r="D133" s="79"/>
      <c r="E133" s="137"/>
      <c r="F133" s="79"/>
    </row>
    <row r="134" spans="1:11">
      <c r="A134" s="27"/>
      <c r="B134" s="6"/>
      <c r="D134" s="25"/>
      <c r="E134" s="135"/>
      <c r="F134" s="25"/>
    </row>
    <row r="135" spans="1:11" ht="51">
      <c r="A135" s="27" t="s">
        <v>44</v>
      </c>
      <c r="B135" s="6" t="s">
        <v>88</v>
      </c>
      <c r="C135" s="2" t="s">
        <v>16</v>
      </c>
      <c r="D135" s="25">
        <v>27</v>
      </c>
      <c r="E135" s="135"/>
      <c r="F135" s="25">
        <f t="shared" ref="F135:F140" si="5">D135*E135</f>
        <v>0</v>
      </c>
    </row>
    <row r="136" spans="1:11">
      <c r="A136" s="27"/>
      <c r="B136" s="6"/>
      <c r="D136" s="25"/>
      <c r="E136" s="135"/>
      <c r="F136" s="25">
        <f t="shared" si="5"/>
        <v>0</v>
      </c>
    </row>
    <row r="137" spans="1:11" ht="51">
      <c r="A137" s="27" t="s">
        <v>45</v>
      </c>
      <c r="B137" s="6" t="s">
        <v>92</v>
      </c>
      <c r="D137" s="25"/>
      <c r="E137" s="135"/>
      <c r="F137" s="25">
        <f t="shared" si="5"/>
        <v>0</v>
      </c>
    </row>
    <row r="138" spans="1:11">
      <c r="A138" s="27"/>
      <c r="B138" s="6" t="s">
        <v>94</v>
      </c>
      <c r="C138" s="2" t="s">
        <v>25</v>
      </c>
      <c r="D138" s="25">
        <v>12</v>
      </c>
      <c r="E138" s="135"/>
      <c r="F138" s="25">
        <f t="shared" si="5"/>
        <v>0</v>
      </c>
    </row>
    <row r="139" spans="1:11">
      <c r="A139" s="27"/>
      <c r="B139" s="6" t="s">
        <v>93</v>
      </c>
      <c r="C139" s="2" t="s">
        <v>25</v>
      </c>
      <c r="D139" s="25">
        <v>1.5</v>
      </c>
      <c r="E139" s="135"/>
      <c r="F139" s="25">
        <f t="shared" si="5"/>
        <v>0</v>
      </c>
    </row>
    <row r="140" spans="1:11">
      <c r="A140" s="27"/>
      <c r="B140" s="6"/>
      <c r="D140" s="25"/>
      <c r="E140" s="135"/>
      <c r="F140" s="25">
        <f t="shared" si="5"/>
        <v>0</v>
      </c>
    </row>
    <row r="141" spans="1:11" ht="51">
      <c r="A141" s="27" t="s">
        <v>46</v>
      </c>
      <c r="B141" s="6" t="s">
        <v>95</v>
      </c>
      <c r="C141" s="2" t="s">
        <v>32</v>
      </c>
      <c r="D141" s="25">
        <v>27</v>
      </c>
      <c r="E141" s="135"/>
      <c r="F141" s="25">
        <f>D141*E141</f>
        <v>0</v>
      </c>
    </row>
    <row r="142" spans="1:11">
      <c r="A142" s="27"/>
      <c r="B142" s="6"/>
      <c r="D142" s="25"/>
      <c r="E142" s="135"/>
      <c r="F142" s="25"/>
      <c r="J142" s="26"/>
      <c r="K142" s="26"/>
    </row>
    <row r="143" spans="1:11">
      <c r="A143" s="27"/>
      <c r="B143" s="39" t="str">
        <f>CONCATENATE(B133," SKUPAJ:")</f>
        <v>V. ZIDARSKA DELA SKUPAJ:</v>
      </c>
      <c r="C143" s="40"/>
      <c r="D143" s="42"/>
      <c r="E143" s="136"/>
      <c r="F143" s="43">
        <f>SUM(F135:F141)</f>
        <v>0</v>
      </c>
      <c r="J143" s="26"/>
      <c r="K143" s="26"/>
    </row>
    <row r="144" spans="1:11">
      <c r="A144" s="27"/>
      <c r="B144" s="6"/>
      <c r="D144" s="25"/>
      <c r="E144" s="135"/>
      <c r="F144" s="25"/>
      <c r="J144" s="26"/>
      <c r="K144" s="26"/>
    </row>
    <row r="145" spans="1:6">
      <c r="A145" s="27"/>
      <c r="B145" s="8"/>
      <c r="C145" s="10"/>
      <c r="D145" s="44"/>
      <c r="E145" s="138"/>
      <c r="F145" s="44"/>
    </row>
    <row r="146" spans="1:6">
      <c r="A146" s="27"/>
      <c r="B146" s="80" t="str">
        <f>CONCATENATE(B23)</f>
        <v>VI. ZUNANJA UREDITEV</v>
      </c>
      <c r="C146" s="38"/>
      <c r="D146" s="79"/>
      <c r="E146" s="137"/>
      <c r="F146" s="79"/>
    </row>
    <row r="147" spans="1:6">
      <c r="A147" s="27"/>
      <c r="B147" s="6"/>
      <c r="D147" s="25"/>
      <c r="E147" s="135"/>
      <c r="F147" s="25"/>
    </row>
    <row r="148" spans="1:6" ht="66.75">
      <c r="A148" s="27" t="s">
        <v>47</v>
      </c>
      <c r="B148" s="6" t="s">
        <v>97</v>
      </c>
      <c r="C148" s="2" t="s">
        <v>25</v>
      </c>
      <c r="D148" s="25">
        <v>20</v>
      </c>
      <c r="E148" s="135"/>
      <c r="F148" s="25">
        <f t="shared" ref="F148:F153" si="6">D148*E148</f>
        <v>0</v>
      </c>
    </row>
    <row r="149" spans="1:6">
      <c r="A149" s="27"/>
      <c r="B149" s="6"/>
      <c r="D149" s="25"/>
      <c r="E149" s="135"/>
      <c r="F149" s="25">
        <f t="shared" si="6"/>
        <v>0</v>
      </c>
    </row>
    <row r="150" spans="1:6" ht="38.25">
      <c r="A150" s="27" t="s">
        <v>48</v>
      </c>
      <c r="B150" s="6" t="s">
        <v>98</v>
      </c>
      <c r="C150" s="2" t="s">
        <v>27</v>
      </c>
      <c r="D150" s="25">
        <v>100</v>
      </c>
      <c r="E150" s="135"/>
      <c r="F150" s="25">
        <f t="shared" si="6"/>
        <v>0</v>
      </c>
    </row>
    <row r="151" spans="1:6">
      <c r="A151" s="27"/>
      <c r="B151" s="6"/>
      <c r="D151" s="25"/>
      <c r="E151" s="135"/>
      <c r="F151" s="25">
        <f t="shared" si="6"/>
        <v>0</v>
      </c>
    </row>
    <row r="152" spans="1:6" ht="51">
      <c r="A152" s="27" t="s">
        <v>49</v>
      </c>
      <c r="B152" s="6" t="s">
        <v>50</v>
      </c>
      <c r="C152" s="2" t="s">
        <v>27</v>
      </c>
      <c r="D152" s="25">
        <v>50</v>
      </c>
      <c r="E152" s="135"/>
      <c r="F152" s="25">
        <f t="shared" si="6"/>
        <v>0</v>
      </c>
    </row>
    <row r="153" spans="1:6">
      <c r="A153" s="27"/>
      <c r="B153" s="6"/>
      <c r="D153" s="25"/>
      <c r="E153" s="135"/>
      <c r="F153" s="25">
        <f t="shared" si="6"/>
        <v>0</v>
      </c>
    </row>
    <row r="154" spans="1:6">
      <c r="A154" s="27"/>
      <c r="B154" s="39" t="str">
        <f>CONCATENATE(B146," SKUPAJ:")</f>
        <v>VI. ZUNANJA UREDITEV SKUPAJ:</v>
      </c>
      <c r="C154" s="40"/>
      <c r="D154" s="42"/>
      <c r="E154" s="42"/>
      <c r="F154" s="43">
        <f>SUM(F148:F152)</f>
        <v>0</v>
      </c>
    </row>
    <row r="155" spans="1:6">
      <c r="A155" s="27"/>
      <c r="B155" s="8"/>
      <c r="C155" s="10"/>
      <c r="D155" s="44"/>
      <c r="E155" s="44"/>
      <c r="F155" s="44"/>
    </row>
  </sheetData>
  <sheetProtection algorithmName="SHA-512" hashValue="vUeiqMqfWCUNyqKSMFqpcYQ67EvqHRtkSR0GB6kt1mjrSVGNnxxqZP9Uu+eEq3Nw8fcn7N+PbhF7Wnzpe/q0sA==" saltValue="Btv/+hbrM25EIMt7dmv0NQ==" spinCount="100000" sheet="1" formatCells="0" formatColumns="0"/>
  <mergeCells count="22">
    <mergeCell ref="B52:F52"/>
    <mergeCell ref="B44:F44"/>
    <mergeCell ref="B45:F45"/>
    <mergeCell ref="B46:F46"/>
    <mergeCell ref="B47:F47"/>
    <mergeCell ref="B48:F48"/>
    <mergeCell ref="B49:F49"/>
    <mergeCell ref="B30:F30"/>
    <mergeCell ref="B31:F31"/>
    <mergeCell ref="B32:F32"/>
    <mergeCell ref="B50:F50"/>
    <mergeCell ref="B51:F51"/>
    <mergeCell ref="B42:F42"/>
    <mergeCell ref="B43:F43"/>
    <mergeCell ref="B33:F33"/>
    <mergeCell ref="B34:F34"/>
    <mergeCell ref="B35:F35"/>
    <mergeCell ref="B36:F36"/>
    <mergeCell ref="B38:F38"/>
    <mergeCell ref="B40:F40"/>
    <mergeCell ref="B41:F41"/>
    <mergeCell ref="B39:F39"/>
  </mergeCells>
  <pageMargins left="0.98425196850393704" right="0.39370078740157483" top="0.98425196850393704" bottom="0.59055118110236227" header="0.39370078740157483" footer="0.39370078740157483"/>
  <pageSetup paperSize="9" scale="90" orientation="portrait" r:id="rId1"/>
  <headerFooter alignWithMargins="0">
    <oddHeader>&amp;L&amp;"Arial Narrow,Navadno"&amp;9Popis GO del&amp;R&amp;"Arial Narrow,Navadno"&amp;9NGK, inženirski biro, Jure Tomažič s.p.</oddHeader>
    <oddFooter>&amp;R&amp;"Arial Narrow,Navadno"&amp;9&amp;P/&amp;N</oddFooter>
  </headerFooter>
  <rowBreaks count="3" manualBreakCount="3">
    <brk id="55" max="5" man="1"/>
    <brk id="95" max="5" man="1"/>
    <brk id="131" max="5" man="1"/>
  </rowBreaks>
  <ignoredErrors>
    <ignoredError sqref="A145:A147"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5"/>
  <sheetViews>
    <sheetView showZeros="0" view="pageBreakPreview" topLeftCell="A52" zoomScaleNormal="100" zoomScaleSheetLayoutView="100" zoomScalePageLayoutView="120" workbookViewId="0">
      <selection activeCell="E58" sqref="E58"/>
    </sheetView>
  </sheetViews>
  <sheetFormatPr defaultRowHeight="12.75"/>
  <cols>
    <col min="1" max="1" width="4.7109375" style="1" customWidth="1"/>
    <col min="2" max="2" width="50.7109375" style="19" customWidth="1"/>
    <col min="3" max="3" width="5" style="2" customWidth="1"/>
    <col min="4" max="5" width="10.7109375" style="3" customWidth="1"/>
    <col min="6" max="6" width="12.7109375" style="3" customWidth="1"/>
    <col min="7" max="11" width="10.7109375" style="25" customWidth="1"/>
    <col min="12" max="16384" width="9.140625" style="4"/>
  </cols>
  <sheetData>
    <row r="1" spans="1:6">
      <c r="A1" s="20" t="s">
        <v>6</v>
      </c>
      <c r="B1" s="21" t="s">
        <v>7</v>
      </c>
      <c r="C1" s="22" t="s">
        <v>8</v>
      </c>
      <c r="D1" s="23" t="s">
        <v>9</v>
      </c>
      <c r="E1" s="24" t="s">
        <v>10</v>
      </c>
      <c r="F1" s="24" t="s">
        <v>11</v>
      </c>
    </row>
    <row r="5" spans="1:6" ht="13.5" thickBot="1"/>
    <row r="6" spans="1:6" ht="16.5" thickBot="1">
      <c r="A6" s="27"/>
      <c r="B6" s="50" t="s">
        <v>3</v>
      </c>
      <c r="C6" s="51"/>
      <c r="D6" s="52"/>
      <c r="E6" s="52"/>
      <c r="F6" s="53"/>
    </row>
    <row r="7" spans="1:6">
      <c r="A7" s="27"/>
      <c r="B7" s="6"/>
      <c r="D7" s="25"/>
      <c r="E7" s="25"/>
      <c r="F7" s="25"/>
    </row>
    <row r="9" spans="1:6" ht="16.5">
      <c r="B9" s="32" t="s">
        <v>51</v>
      </c>
      <c r="C9" s="33"/>
      <c r="D9" s="34"/>
      <c r="E9" s="34"/>
      <c r="F9" s="35"/>
    </row>
    <row r="12" spans="1:6">
      <c r="B12" s="74"/>
      <c r="C12" s="36"/>
      <c r="D12" s="37"/>
      <c r="E12" s="37"/>
      <c r="F12" s="37"/>
    </row>
    <row r="13" spans="1:6">
      <c r="B13" s="62" t="s">
        <v>99</v>
      </c>
      <c r="C13" s="60"/>
      <c r="D13" s="65"/>
      <c r="E13" s="65"/>
      <c r="F13" s="65">
        <f>+F53</f>
        <v>0</v>
      </c>
    </row>
    <row r="14" spans="1:6">
      <c r="B14" s="62"/>
      <c r="C14" s="60"/>
      <c r="D14" s="65"/>
      <c r="E14" s="65"/>
      <c r="F14" s="65"/>
    </row>
    <row r="15" spans="1:6">
      <c r="B15" s="62" t="s">
        <v>100</v>
      </c>
      <c r="C15" s="60"/>
      <c r="D15" s="65"/>
      <c r="E15" s="65"/>
      <c r="F15" s="65">
        <f>+F64</f>
        <v>0</v>
      </c>
    </row>
    <row r="16" spans="1:6" ht="13.5" thickBot="1">
      <c r="B16" s="67"/>
      <c r="C16" s="68"/>
      <c r="D16" s="69"/>
      <c r="E16" s="69"/>
      <c r="F16" s="69"/>
    </row>
    <row r="17" spans="1:11">
      <c r="B17" s="72" t="s">
        <v>52</v>
      </c>
      <c r="C17" s="16"/>
      <c r="D17" s="17"/>
      <c r="E17" s="17"/>
      <c r="F17" s="17">
        <f>SUM(F13:F15)</f>
        <v>0</v>
      </c>
    </row>
    <row r="18" spans="1:11">
      <c r="B18" s="9"/>
      <c r="C18" s="10"/>
      <c r="D18" s="15"/>
      <c r="E18" s="15"/>
      <c r="F18" s="15"/>
    </row>
    <row r="19" spans="1:11">
      <c r="B19" s="9"/>
      <c r="C19" s="10"/>
      <c r="D19" s="15"/>
      <c r="E19" s="15"/>
      <c r="F19" s="15"/>
    </row>
    <row r="20" spans="1:11" ht="159.94999999999999" customHeight="1">
      <c r="B20" s="8" t="s">
        <v>85</v>
      </c>
      <c r="C20" s="10"/>
      <c r="D20" s="18"/>
      <c r="E20" s="18"/>
      <c r="F20" s="18"/>
      <c r="G20" s="4"/>
      <c r="H20" s="4"/>
      <c r="I20" s="4"/>
      <c r="J20" s="4"/>
      <c r="K20" s="4"/>
    </row>
    <row r="21" spans="1:11">
      <c r="B21" s="9"/>
      <c r="C21" s="10"/>
      <c r="D21" s="15"/>
      <c r="E21" s="15"/>
      <c r="F21" s="15"/>
    </row>
    <row r="22" spans="1:11">
      <c r="B22" s="9"/>
      <c r="C22" s="10"/>
      <c r="D22" s="15"/>
      <c r="E22" s="15"/>
      <c r="F22" s="15"/>
    </row>
    <row r="23" spans="1:11">
      <c r="A23" s="27"/>
      <c r="B23" s="6"/>
      <c r="D23" s="25"/>
      <c r="E23" s="25"/>
      <c r="F23" s="25"/>
    </row>
    <row r="24" spans="1:11">
      <c r="A24" s="27"/>
      <c r="B24" s="81" t="str">
        <f>CONCATENATE(B13)</f>
        <v>I. KLJUČAVNIČARSKA DELA</v>
      </c>
      <c r="C24" s="38"/>
      <c r="D24" s="79"/>
      <c r="E24" s="79"/>
      <c r="F24" s="79"/>
    </row>
    <row r="25" spans="1:11">
      <c r="A25" s="27"/>
      <c r="B25" s="6"/>
      <c r="D25" s="25"/>
      <c r="E25" s="135"/>
      <c r="F25" s="25"/>
    </row>
    <row r="26" spans="1:11">
      <c r="A26" s="27"/>
      <c r="B26" s="49" t="s">
        <v>101</v>
      </c>
      <c r="D26" s="25"/>
      <c r="E26" s="135"/>
      <c r="F26" s="25"/>
    </row>
    <row r="27" spans="1:11">
      <c r="A27" s="27"/>
      <c r="B27" s="49"/>
      <c r="D27" s="25"/>
      <c r="E27" s="135"/>
      <c r="F27" s="25"/>
    </row>
    <row r="28" spans="1:11" ht="51">
      <c r="A28" s="27" t="s">
        <v>15</v>
      </c>
      <c r="B28" s="6" t="s">
        <v>102</v>
      </c>
      <c r="D28" s="25"/>
      <c r="E28" s="135"/>
      <c r="F28" s="25">
        <f t="shared" ref="F28:F51" si="0">D28*E28</f>
        <v>0</v>
      </c>
    </row>
    <row r="29" spans="1:11">
      <c r="A29" s="27"/>
      <c r="B29" s="6" t="s">
        <v>103</v>
      </c>
      <c r="C29" s="2" t="s">
        <v>41</v>
      </c>
      <c r="D29" s="25">
        <v>3805</v>
      </c>
      <c r="E29" s="135"/>
      <c r="F29" s="25">
        <f t="shared" si="0"/>
        <v>0</v>
      </c>
    </row>
    <row r="30" spans="1:11">
      <c r="A30" s="27"/>
      <c r="B30" s="6" t="s">
        <v>104</v>
      </c>
      <c r="C30" s="2" t="s">
        <v>41</v>
      </c>
      <c r="D30" s="25">
        <v>250</v>
      </c>
      <c r="E30" s="135"/>
      <c r="F30" s="25">
        <f t="shared" si="0"/>
        <v>0</v>
      </c>
    </row>
    <row r="31" spans="1:11">
      <c r="A31" s="27"/>
      <c r="B31" s="6" t="s">
        <v>105</v>
      </c>
      <c r="C31" s="2" t="s">
        <v>19</v>
      </c>
      <c r="D31" s="25">
        <v>16</v>
      </c>
      <c r="E31" s="135"/>
      <c r="F31" s="25">
        <f t="shared" si="0"/>
        <v>0</v>
      </c>
    </row>
    <row r="32" spans="1:11">
      <c r="A32" s="27"/>
      <c r="B32" s="6" t="s">
        <v>106</v>
      </c>
      <c r="C32" s="2" t="s">
        <v>19</v>
      </c>
      <c r="D32" s="25">
        <v>38</v>
      </c>
      <c r="E32" s="135"/>
      <c r="F32" s="25">
        <f t="shared" si="0"/>
        <v>0</v>
      </c>
    </row>
    <row r="33" spans="1:6">
      <c r="A33" s="27"/>
      <c r="B33" s="6" t="s">
        <v>107</v>
      </c>
      <c r="C33" s="2" t="s">
        <v>19</v>
      </c>
      <c r="D33" s="25">
        <v>4</v>
      </c>
      <c r="E33" s="135"/>
      <c r="F33" s="25">
        <f t="shared" si="0"/>
        <v>0</v>
      </c>
    </row>
    <row r="34" spans="1:6">
      <c r="A34" s="27"/>
      <c r="B34" s="6" t="s">
        <v>108</v>
      </c>
      <c r="C34" s="2" t="s">
        <v>19</v>
      </c>
      <c r="D34" s="25">
        <v>64</v>
      </c>
      <c r="E34" s="135"/>
      <c r="F34" s="25">
        <f t="shared" si="0"/>
        <v>0</v>
      </c>
    </row>
    <row r="35" spans="1:6">
      <c r="A35" s="27"/>
      <c r="B35" s="6" t="s">
        <v>109</v>
      </c>
      <c r="C35" s="2" t="s">
        <v>19</v>
      </c>
      <c r="D35" s="25">
        <v>180</v>
      </c>
      <c r="E35" s="135"/>
      <c r="F35" s="25">
        <f t="shared" si="0"/>
        <v>0</v>
      </c>
    </row>
    <row r="36" spans="1:6">
      <c r="A36" s="27"/>
      <c r="B36" s="6"/>
      <c r="D36" s="25"/>
      <c r="E36" s="135"/>
      <c r="F36" s="25">
        <f t="shared" si="0"/>
        <v>0</v>
      </c>
    </row>
    <row r="37" spans="1:6">
      <c r="A37" s="27"/>
      <c r="B37" s="49" t="s">
        <v>110</v>
      </c>
      <c r="D37" s="25"/>
      <c r="E37" s="135"/>
      <c r="F37" s="25">
        <f t="shared" si="0"/>
        <v>0</v>
      </c>
    </row>
    <row r="38" spans="1:6">
      <c r="A38" s="27"/>
      <c r="B38" s="49"/>
      <c r="D38" s="25"/>
      <c r="E38" s="135"/>
      <c r="F38" s="25">
        <f t="shared" si="0"/>
        <v>0</v>
      </c>
    </row>
    <row r="39" spans="1:6" ht="63.75">
      <c r="A39" s="27" t="s">
        <v>17</v>
      </c>
      <c r="B39" s="6" t="s">
        <v>113</v>
      </c>
      <c r="D39" s="25"/>
      <c r="E39" s="135"/>
      <c r="F39" s="25">
        <f t="shared" si="0"/>
        <v>0</v>
      </c>
    </row>
    <row r="40" spans="1:6">
      <c r="A40" s="27"/>
      <c r="B40" s="6" t="s">
        <v>112</v>
      </c>
      <c r="C40" s="2" t="s">
        <v>41</v>
      </c>
      <c r="D40" s="25">
        <v>430</v>
      </c>
      <c r="E40" s="135"/>
      <c r="F40" s="25">
        <f t="shared" si="0"/>
        <v>0</v>
      </c>
    </row>
    <row r="41" spans="1:6">
      <c r="A41" s="27"/>
      <c r="B41" s="6" t="s">
        <v>111</v>
      </c>
      <c r="C41" s="2" t="s">
        <v>41</v>
      </c>
      <c r="D41" s="25">
        <v>175</v>
      </c>
      <c r="E41" s="135"/>
      <c r="F41" s="25">
        <f t="shared" si="0"/>
        <v>0</v>
      </c>
    </row>
    <row r="42" spans="1:6">
      <c r="A42" s="27"/>
      <c r="B42" s="6"/>
      <c r="D42" s="25"/>
      <c r="E42" s="135"/>
      <c r="F42" s="25">
        <f t="shared" si="0"/>
        <v>0</v>
      </c>
    </row>
    <row r="43" spans="1:6" ht="76.5">
      <c r="A43" s="27" t="s">
        <v>20</v>
      </c>
      <c r="B43" s="6" t="s">
        <v>121</v>
      </c>
      <c r="C43" s="2" t="s">
        <v>27</v>
      </c>
      <c r="D43" s="25">
        <v>28</v>
      </c>
      <c r="E43" s="135"/>
      <c r="F43" s="25">
        <f t="shared" si="0"/>
        <v>0</v>
      </c>
    </row>
    <row r="44" spans="1:6">
      <c r="A44" s="27"/>
      <c r="B44" s="6"/>
      <c r="D44" s="25"/>
      <c r="E44" s="135"/>
      <c r="F44" s="25">
        <f t="shared" si="0"/>
        <v>0</v>
      </c>
    </row>
    <row r="45" spans="1:6" ht="153">
      <c r="A45" s="27" t="s">
        <v>21</v>
      </c>
      <c r="B45" s="6" t="s">
        <v>122</v>
      </c>
      <c r="C45" s="2" t="s">
        <v>16</v>
      </c>
      <c r="D45" s="25">
        <v>15</v>
      </c>
      <c r="E45" s="135"/>
      <c r="F45" s="25">
        <f t="shared" ref="F45" si="1">D45*E45</f>
        <v>0</v>
      </c>
    </row>
    <row r="46" spans="1:6">
      <c r="A46" s="27"/>
      <c r="B46" s="6"/>
      <c r="D46" s="25"/>
      <c r="E46" s="135"/>
      <c r="F46" s="25"/>
    </row>
    <row r="47" spans="1:6">
      <c r="A47" s="27"/>
      <c r="B47" s="49" t="s">
        <v>118</v>
      </c>
      <c r="D47" s="25"/>
      <c r="E47" s="135"/>
      <c r="F47" s="25">
        <f t="shared" si="0"/>
        <v>0</v>
      </c>
    </row>
    <row r="48" spans="1:6">
      <c r="A48" s="27"/>
      <c r="B48" s="6"/>
      <c r="D48" s="25"/>
      <c r="E48" s="135"/>
      <c r="F48" s="25">
        <f t="shared" si="0"/>
        <v>0</v>
      </c>
    </row>
    <row r="49" spans="1:11" ht="63.75">
      <c r="A49" s="27" t="s">
        <v>23</v>
      </c>
      <c r="B49" s="6" t="s">
        <v>114</v>
      </c>
      <c r="C49" s="2" t="s">
        <v>32</v>
      </c>
      <c r="D49" s="25">
        <v>13.8</v>
      </c>
      <c r="E49" s="135"/>
      <c r="F49" s="25">
        <f t="shared" si="0"/>
        <v>0</v>
      </c>
    </row>
    <row r="50" spans="1:11">
      <c r="A50" s="27"/>
      <c r="B50" s="6"/>
      <c r="D50" s="25"/>
      <c r="E50" s="135"/>
      <c r="F50" s="25">
        <f t="shared" si="0"/>
        <v>0</v>
      </c>
    </row>
    <row r="51" spans="1:11" ht="63.75">
      <c r="A51" s="27" t="s">
        <v>90</v>
      </c>
      <c r="B51" s="6" t="s">
        <v>119</v>
      </c>
      <c r="C51" s="2" t="s">
        <v>27</v>
      </c>
      <c r="D51" s="25">
        <v>52</v>
      </c>
      <c r="E51" s="135"/>
      <c r="F51" s="25">
        <f t="shared" si="0"/>
        <v>0</v>
      </c>
    </row>
    <row r="52" spans="1:11">
      <c r="A52" s="27"/>
      <c r="B52" s="6"/>
      <c r="D52" s="25"/>
      <c r="E52" s="135"/>
      <c r="F52" s="25"/>
    </row>
    <row r="53" spans="1:11">
      <c r="A53" s="27"/>
      <c r="B53" s="39" t="str">
        <f>CONCATENATE(B24," SKUPAJ:")</f>
        <v>I. KLJUČAVNIČARSKA DELA SKUPAJ:</v>
      </c>
      <c r="C53" s="40"/>
      <c r="D53" s="42"/>
      <c r="E53" s="136"/>
      <c r="F53" s="43">
        <f>SUM(F28:F51)</f>
        <v>0</v>
      </c>
    </row>
    <row r="54" spans="1:11">
      <c r="A54" s="27"/>
      <c r="B54" s="6"/>
      <c r="D54" s="25"/>
      <c r="E54" s="135"/>
      <c r="F54" s="25"/>
    </row>
    <row r="55" spans="1:11">
      <c r="A55" s="27"/>
      <c r="B55" s="6"/>
      <c r="D55" s="25"/>
      <c r="E55" s="135"/>
      <c r="F55" s="25"/>
    </row>
    <row r="56" spans="1:11">
      <c r="A56" s="27"/>
      <c r="B56" s="81" t="str">
        <f>CONCATENATE(B15)</f>
        <v>II. TESARSKA DELA</v>
      </c>
      <c r="C56" s="38"/>
      <c r="D56" s="79"/>
      <c r="E56" s="137"/>
      <c r="F56" s="79"/>
    </row>
    <row r="57" spans="1:11">
      <c r="A57" s="27"/>
      <c r="B57" s="6"/>
      <c r="D57" s="25"/>
      <c r="E57" s="135"/>
      <c r="F57" s="25"/>
    </row>
    <row r="58" spans="1:11" s="58" customFormat="1" ht="76.5">
      <c r="A58" s="54" t="s">
        <v>24</v>
      </c>
      <c r="B58" s="55" t="s">
        <v>115</v>
      </c>
      <c r="C58" s="56" t="s">
        <v>27</v>
      </c>
      <c r="D58" s="57">
        <v>52</v>
      </c>
      <c r="E58" s="140"/>
      <c r="F58" s="57">
        <f>D58*E58</f>
        <v>0</v>
      </c>
      <c r="G58" s="57"/>
      <c r="H58" s="25"/>
      <c r="I58" s="57"/>
      <c r="J58" s="57"/>
      <c r="K58" s="57"/>
    </row>
    <row r="59" spans="1:11">
      <c r="A59" s="27"/>
      <c r="B59" s="6"/>
      <c r="D59" s="25"/>
      <c r="E59" s="135"/>
      <c r="F59" s="57">
        <f t="shared" ref="F59:F62" si="2">D59*E59</f>
        <v>0</v>
      </c>
    </row>
    <row r="60" spans="1:11" ht="63.75">
      <c r="A60" s="27" t="s">
        <v>26</v>
      </c>
      <c r="B60" s="55" t="s">
        <v>116</v>
      </c>
      <c r="C60" s="2" t="s">
        <v>27</v>
      </c>
      <c r="D60" s="25">
        <f>D58</f>
        <v>52</v>
      </c>
      <c r="E60" s="135"/>
      <c r="F60" s="57">
        <f t="shared" si="2"/>
        <v>0</v>
      </c>
    </row>
    <row r="61" spans="1:11">
      <c r="A61" s="27"/>
      <c r="B61" s="55"/>
      <c r="D61" s="25"/>
      <c r="E61" s="135"/>
      <c r="F61" s="57">
        <f t="shared" si="2"/>
        <v>0</v>
      </c>
    </row>
    <row r="62" spans="1:11" ht="63.75">
      <c r="A62" s="27" t="s">
        <v>28</v>
      </c>
      <c r="B62" s="55" t="s">
        <v>117</v>
      </c>
      <c r="C62" s="2" t="s">
        <v>32</v>
      </c>
      <c r="D62" s="25">
        <v>8</v>
      </c>
      <c r="E62" s="135"/>
      <c r="F62" s="57">
        <f t="shared" si="2"/>
        <v>0</v>
      </c>
    </row>
    <row r="63" spans="1:11">
      <c r="A63" s="27"/>
      <c r="B63" s="6"/>
      <c r="D63" s="25"/>
      <c r="E63" s="135"/>
      <c r="F63" s="25"/>
    </row>
    <row r="64" spans="1:11">
      <c r="A64" s="27"/>
      <c r="B64" s="39" t="str">
        <f>CONCATENATE(B56," SKUPAJ:")</f>
        <v>II. TESARSKA DELA SKUPAJ:</v>
      </c>
      <c r="C64" s="59"/>
      <c r="D64" s="42"/>
      <c r="E64" s="42"/>
      <c r="F64" s="43">
        <f>SUM(F58:F62)</f>
        <v>0</v>
      </c>
    </row>
    <row r="65" spans="1:6">
      <c r="A65" s="27"/>
      <c r="B65" s="6"/>
      <c r="D65" s="25"/>
      <c r="E65" s="25"/>
      <c r="F65" s="25"/>
    </row>
  </sheetData>
  <sheetProtection algorithmName="SHA-512" hashValue="mvn4v7yVAZoinkarYL/jmOyo684vQKPbmsTAaexx1yubE0NVjfqJ4ipH8xx3Cwg+7+XO+TziijBXLC2YbkEasQ==" saltValue="sMs+lDOfpfTCApxwP5Hyow==" spinCount="100000" sheet="1" formatCells="0" formatColumns="0"/>
  <pageMargins left="0.98425196850393704" right="0.39370078740157483" top="0.98425196850393704" bottom="0.59055118110236227" header="0.39370078740157483" footer="0.39370078740157483"/>
  <pageSetup paperSize="9" scale="90" orientation="portrait" r:id="rId1"/>
  <headerFooter alignWithMargins="0">
    <oddHeader>&amp;L&amp;"Arial Narrow,Navadno"&amp;9Popis GO del&amp;R&amp;"Arial Narrow,Navadno"&amp;9NGK, inženirski biro, Jure Tomažič s.p.</oddHeader>
    <oddFooter>&amp;R&amp;"Arial Narrow,Navadno"&amp;9&amp;P/&amp;N</oddFooter>
  </headerFooter>
  <rowBreaks count="2" manualBreakCount="2">
    <brk id="22" max="5" man="1"/>
    <brk id="54"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73A97-2FCB-4713-B346-FE807EA7208C}">
  <dimension ref="A2:F58"/>
  <sheetViews>
    <sheetView topLeftCell="A37" workbookViewId="0">
      <selection activeCell="E38" sqref="E38"/>
    </sheetView>
  </sheetViews>
  <sheetFormatPr defaultRowHeight="12.75"/>
  <cols>
    <col min="1" max="1" width="7" style="120" customWidth="1"/>
    <col min="2" max="2" width="36.28515625" style="120" customWidth="1"/>
    <col min="3" max="4" width="9.140625" style="120"/>
    <col min="5" max="6" width="9.140625" style="134"/>
    <col min="7" max="16384" width="9.140625" style="120"/>
  </cols>
  <sheetData>
    <row r="2" spans="1:6">
      <c r="A2" s="116" t="s">
        <v>220</v>
      </c>
      <c r="B2" s="117" t="s">
        <v>219</v>
      </c>
      <c r="C2" s="116"/>
      <c r="D2" s="116"/>
      <c r="E2" s="118"/>
      <c r="F2" s="119"/>
    </row>
    <row r="3" spans="1:6">
      <c r="A3" s="114"/>
      <c r="B3" s="107" t="s">
        <v>181</v>
      </c>
      <c r="C3" s="108"/>
      <c r="D3" s="108"/>
      <c r="E3" s="109"/>
      <c r="F3" s="110"/>
    </row>
    <row r="4" spans="1:6" ht="25.5">
      <c r="A4" s="108"/>
      <c r="B4" s="107" t="s">
        <v>180</v>
      </c>
      <c r="C4" s="108"/>
      <c r="D4" s="108"/>
      <c r="E4" s="109"/>
      <c r="F4" s="110"/>
    </row>
    <row r="5" spans="1:6" ht="25.5">
      <c r="A5" s="108"/>
      <c r="B5" s="107" t="s">
        <v>218</v>
      </c>
      <c r="C5" s="108"/>
      <c r="D5" s="108"/>
      <c r="E5" s="109"/>
      <c r="F5" s="110"/>
    </row>
    <row r="6" spans="1:6">
      <c r="A6" s="108"/>
      <c r="B6" s="107"/>
      <c r="C6" s="108"/>
      <c r="D6" s="108"/>
      <c r="E6" s="109"/>
      <c r="F6" s="110"/>
    </row>
    <row r="7" spans="1:6">
      <c r="A7" s="165" t="s">
        <v>179</v>
      </c>
      <c r="B7" s="167" t="s">
        <v>178</v>
      </c>
      <c r="C7" s="165" t="s">
        <v>8</v>
      </c>
      <c r="D7" s="165" t="s">
        <v>9</v>
      </c>
      <c r="E7" s="168" t="s">
        <v>217</v>
      </c>
      <c r="F7" s="166" t="s">
        <v>216</v>
      </c>
    </row>
    <row r="8" spans="1:6">
      <c r="A8" s="165"/>
      <c r="B8" s="167"/>
      <c r="C8" s="165"/>
      <c r="D8" s="165"/>
      <c r="E8" s="169"/>
      <c r="F8" s="166"/>
    </row>
    <row r="9" spans="1:6">
      <c r="A9" s="111" t="s">
        <v>215</v>
      </c>
      <c r="B9" s="112" t="s">
        <v>214</v>
      </c>
      <c r="C9" s="114"/>
      <c r="D9" s="114"/>
      <c r="E9" s="141"/>
      <c r="F9" s="113"/>
    </row>
    <row r="10" spans="1:6">
      <c r="A10" s="114"/>
      <c r="B10" s="112" t="s">
        <v>213</v>
      </c>
      <c r="C10" s="111" t="s">
        <v>172</v>
      </c>
      <c r="D10" s="111">
        <v>48</v>
      </c>
      <c r="E10" s="141"/>
      <c r="F10" s="113">
        <f>D10*E10</f>
        <v>0</v>
      </c>
    </row>
    <row r="11" spans="1:6">
      <c r="A11" s="114"/>
      <c r="B11" s="112" t="s">
        <v>212</v>
      </c>
      <c r="C11" s="111" t="s">
        <v>172</v>
      </c>
      <c r="D11" s="111">
        <v>36</v>
      </c>
      <c r="E11" s="141"/>
      <c r="F11" s="113">
        <f>D11*E11</f>
        <v>0</v>
      </c>
    </row>
    <row r="12" spans="1:6" ht="38.25">
      <c r="A12" s="111" t="s">
        <v>171</v>
      </c>
      <c r="B12" s="112" t="s">
        <v>211</v>
      </c>
      <c r="C12" s="114"/>
      <c r="D12" s="114"/>
      <c r="E12" s="141"/>
      <c r="F12" s="113"/>
    </row>
    <row r="13" spans="1:6">
      <c r="A13" s="114"/>
      <c r="B13" s="112" t="s">
        <v>210</v>
      </c>
      <c r="C13" s="111" t="s">
        <v>172</v>
      </c>
      <c r="D13" s="111">
        <v>8</v>
      </c>
      <c r="E13" s="141"/>
      <c r="F13" s="113">
        <f>D13*E13</f>
        <v>0</v>
      </c>
    </row>
    <row r="14" spans="1:6">
      <c r="A14" s="114"/>
      <c r="B14" s="112"/>
      <c r="C14" s="114"/>
      <c r="D14" s="114"/>
      <c r="E14" s="141"/>
      <c r="F14" s="113"/>
    </row>
    <row r="15" spans="1:6" ht="51">
      <c r="A15" s="111" t="s">
        <v>209</v>
      </c>
      <c r="B15" s="112" t="s">
        <v>208</v>
      </c>
      <c r="C15" s="111" t="s">
        <v>189</v>
      </c>
      <c r="D15" s="111">
        <v>1</v>
      </c>
      <c r="E15" s="141"/>
      <c r="F15" s="113"/>
    </row>
    <row r="16" spans="1:6" ht="38.25">
      <c r="A16" s="111"/>
      <c r="B16" s="112" t="s">
        <v>207</v>
      </c>
      <c r="C16" s="111" t="s">
        <v>189</v>
      </c>
      <c r="D16" s="111">
        <v>4</v>
      </c>
      <c r="E16" s="141"/>
      <c r="F16" s="113"/>
    </row>
    <row r="17" spans="1:6">
      <c r="A17" s="111"/>
      <c r="B17" s="112" t="s">
        <v>206</v>
      </c>
      <c r="C17" s="111" t="s">
        <v>189</v>
      </c>
      <c r="D17" s="111">
        <v>1</v>
      </c>
      <c r="E17" s="141"/>
      <c r="F17" s="113"/>
    </row>
    <row r="18" spans="1:6">
      <c r="A18" s="111"/>
      <c r="B18" s="112" t="s">
        <v>205</v>
      </c>
      <c r="C18" s="111" t="s">
        <v>189</v>
      </c>
      <c r="D18" s="111">
        <v>2</v>
      </c>
      <c r="E18" s="141"/>
      <c r="F18" s="113"/>
    </row>
    <row r="19" spans="1:6">
      <c r="A19" s="111"/>
      <c r="B19" s="112" t="s">
        <v>204</v>
      </c>
      <c r="C19" s="111" t="s">
        <v>189</v>
      </c>
      <c r="D19" s="111">
        <v>1</v>
      </c>
      <c r="E19" s="141"/>
      <c r="F19" s="113"/>
    </row>
    <row r="20" spans="1:6">
      <c r="A20" s="111"/>
      <c r="B20" s="112" t="s">
        <v>203</v>
      </c>
      <c r="C20" s="111" t="s">
        <v>189</v>
      </c>
      <c r="D20" s="111">
        <v>1</v>
      </c>
      <c r="E20" s="141"/>
      <c r="F20" s="113"/>
    </row>
    <row r="21" spans="1:6">
      <c r="A21" s="111"/>
      <c r="B21" s="112" t="s">
        <v>202</v>
      </c>
      <c r="C21" s="111"/>
      <c r="D21" s="111"/>
      <c r="E21" s="141"/>
      <c r="F21" s="113"/>
    </row>
    <row r="22" spans="1:6">
      <c r="A22" s="111"/>
      <c r="B22" s="112" t="s">
        <v>201</v>
      </c>
      <c r="C22" s="111" t="s">
        <v>189</v>
      </c>
      <c r="D22" s="111">
        <v>2</v>
      </c>
      <c r="E22" s="141"/>
      <c r="F22" s="113"/>
    </row>
    <row r="23" spans="1:6">
      <c r="A23" s="111"/>
      <c r="B23" s="112" t="s">
        <v>200</v>
      </c>
      <c r="C23" s="111" t="s">
        <v>189</v>
      </c>
      <c r="D23" s="111">
        <v>1</v>
      </c>
      <c r="E23" s="141"/>
      <c r="F23" s="113"/>
    </row>
    <row r="24" spans="1:6">
      <c r="A24" s="111"/>
      <c r="B24" s="112" t="s">
        <v>199</v>
      </c>
      <c r="C24" s="111" t="s">
        <v>189</v>
      </c>
      <c r="D24" s="111">
        <v>1</v>
      </c>
      <c r="E24" s="141"/>
      <c r="F24" s="113"/>
    </row>
    <row r="25" spans="1:6" ht="51">
      <c r="A25" s="111"/>
      <c r="B25" s="112" t="s">
        <v>198</v>
      </c>
      <c r="C25" s="111"/>
      <c r="D25" s="111"/>
      <c r="E25" s="141"/>
      <c r="F25" s="113"/>
    </row>
    <row r="26" spans="1:6">
      <c r="A26" s="111"/>
      <c r="B26" s="112" t="s">
        <v>197</v>
      </c>
      <c r="C26" s="111" t="s">
        <v>19</v>
      </c>
      <c r="D26" s="111">
        <v>1</v>
      </c>
      <c r="E26" s="141"/>
      <c r="F26" s="113">
        <f>D26*E26</f>
        <v>0</v>
      </c>
    </row>
    <row r="27" spans="1:6">
      <c r="A27" s="111"/>
      <c r="B27" s="112"/>
      <c r="C27" s="111"/>
      <c r="D27" s="111"/>
      <c r="E27" s="141"/>
      <c r="F27" s="113"/>
    </row>
    <row r="28" spans="1:6" ht="38.25">
      <c r="A28" s="111" t="s">
        <v>196</v>
      </c>
      <c r="B28" s="112" t="s">
        <v>195</v>
      </c>
      <c r="C28" s="111" t="s">
        <v>19</v>
      </c>
      <c r="D28" s="111">
        <v>1</v>
      </c>
      <c r="E28" s="141"/>
      <c r="F28" s="113">
        <f>D28*E28</f>
        <v>0</v>
      </c>
    </row>
    <row r="29" spans="1:6">
      <c r="A29" s="111"/>
      <c r="B29" s="112"/>
      <c r="C29" s="111"/>
      <c r="D29" s="111"/>
      <c r="E29" s="141"/>
      <c r="F29" s="113"/>
    </row>
    <row r="30" spans="1:6">
      <c r="A30" s="111" t="s">
        <v>169</v>
      </c>
      <c r="B30" s="112" t="s">
        <v>194</v>
      </c>
      <c r="C30" s="111" t="s">
        <v>189</v>
      </c>
      <c r="D30" s="111">
        <v>1</v>
      </c>
      <c r="E30" s="141"/>
      <c r="F30" s="113">
        <f>D30*E30</f>
        <v>0</v>
      </c>
    </row>
    <row r="31" spans="1:6">
      <c r="A31" s="111"/>
      <c r="B31" s="112"/>
      <c r="C31" s="111"/>
      <c r="D31" s="111"/>
      <c r="E31" s="141"/>
      <c r="F31" s="113"/>
    </row>
    <row r="32" spans="1:6" ht="25.5">
      <c r="A32" s="111" t="s">
        <v>193</v>
      </c>
      <c r="B32" s="112" t="s">
        <v>192</v>
      </c>
      <c r="C32" s="111" t="s">
        <v>172</v>
      </c>
      <c r="D32" s="111">
        <v>21</v>
      </c>
      <c r="E32" s="141"/>
      <c r="F32" s="113">
        <f>D32*E32</f>
        <v>0</v>
      </c>
    </row>
    <row r="33" spans="1:6">
      <c r="A33" s="111"/>
      <c r="B33" s="112"/>
      <c r="C33" s="111"/>
      <c r="D33" s="111"/>
      <c r="E33" s="141"/>
      <c r="F33" s="113"/>
    </row>
    <row r="34" spans="1:6">
      <c r="A34" s="111" t="s">
        <v>191</v>
      </c>
      <c r="B34" s="112" t="s">
        <v>190</v>
      </c>
      <c r="C34" s="111" t="s">
        <v>189</v>
      </c>
      <c r="D34" s="111">
        <v>1</v>
      </c>
      <c r="E34" s="141"/>
      <c r="F34" s="113">
        <f>D34*E34</f>
        <v>0</v>
      </c>
    </row>
    <row r="35" spans="1:6">
      <c r="A35" s="111"/>
      <c r="B35" s="112"/>
      <c r="C35" s="111"/>
      <c r="D35" s="111"/>
      <c r="E35" s="141"/>
      <c r="F35" s="113"/>
    </row>
    <row r="36" spans="1:6">
      <c r="A36" s="111" t="s">
        <v>188</v>
      </c>
      <c r="B36" s="112" t="s">
        <v>187</v>
      </c>
      <c r="C36" s="111" t="s">
        <v>172</v>
      </c>
      <c r="D36" s="111">
        <v>28</v>
      </c>
      <c r="E36" s="141"/>
      <c r="F36" s="113">
        <f>D36*E36</f>
        <v>0</v>
      </c>
    </row>
    <row r="37" spans="1:6">
      <c r="A37" s="111"/>
      <c r="B37" s="112"/>
      <c r="C37" s="111"/>
      <c r="D37" s="111"/>
      <c r="E37" s="141"/>
      <c r="F37" s="113"/>
    </row>
    <row r="38" spans="1:6">
      <c r="A38" s="111" t="s">
        <v>186</v>
      </c>
      <c r="B38" s="114" t="s">
        <v>185</v>
      </c>
      <c r="C38" s="111" t="s">
        <v>19</v>
      </c>
      <c r="D38" s="111">
        <v>1</v>
      </c>
      <c r="E38" s="141"/>
      <c r="F38" s="113">
        <f t="shared" ref="F37:F38" si="0">D38*E38</f>
        <v>0</v>
      </c>
    </row>
    <row r="39" spans="1:6">
      <c r="A39" s="111"/>
      <c r="B39" s="112"/>
      <c r="C39" s="111"/>
      <c r="D39" s="111"/>
      <c r="E39" s="141"/>
      <c r="F39" s="113"/>
    </row>
    <row r="40" spans="1:6" ht="25.5">
      <c r="A40" s="111" t="s">
        <v>184</v>
      </c>
      <c r="B40" s="112" t="s">
        <v>183</v>
      </c>
      <c r="C40" s="111" t="s">
        <v>19</v>
      </c>
      <c r="D40" s="111">
        <v>1</v>
      </c>
      <c r="E40" s="141"/>
      <c r="F40" s="113">
        <f>D40*E40</f>
        <v>0</v>
      </c>
    </row>
    <row r="41" spans="1:6">
      <c r="A41" s="121"/>
      <c r="B41" s="122" t="s">
        <v>165</v>
      </c>
      <c r="C41" s="123"/>
      <c r="D41" s="123"/>
      <c r="E41" s="142"/>
      <c r="F41" s="124">
        <f>SUM(F10:F40)</f>
        <v>0</v>
      </c>
    </row>
    <row r="42" spans="1:6">
      <c r="A42" s="114"/>
      <c r="B42" s="125"/>
      <c r="C42" s="125"/>
      <c r="D42" s="125"/>
      <c r="E42" s="143"/>
      <c r="F42" s="126"/>
    </row>
    <row r="43" spans="1:6">
      <c r="A43" s="116" t="s">
        <v>171</v>
      </c>
      <c r="B43" s="127" t="s">
        <v>182</v>
      </c>
      <c r="C43" s="116"/>
      <c r="D43" s="116"/>
      <c r="E43" s="144"/>
      <c r="F43" s="119"/>
    </row>
    <row r="44" spans="1:6">
      <c r="A44" s="121"/>
      <c r="B44" s="128" t="s">
        <v>181</v>
      </c>
      <c r="C44" s="128"/>
      <c r="D44" s="128"/>
      <c r="E44" s="145"/>
      <c r="F44" s="129"/>
    </row>
    <row r="45" spans="1:6">
      <c r="A45" s="121"/>
      <c r="B45" s="128" t="s">
        <v>180</v>
      </c>
      <c r="C45" s="130"/>
      <c r="D45" s="130"/>
      <c r="E45" s="145"/>
      <c r="F45" s="129"/>
    </row>
    <row r="46" spans="1:6">
      <c r="A46" s="165" t="s">
        <v>179</v>
      </c>
      <c r="B46" s="167" t="s">
        <v>178</v>
      </c>
      <c r="C46" s="165" t="s">
        <v>8</v>
      </c>
      <c r="D46" s="165" t="s">
        <v>9</v>
      </c>
      <c r="E46" s="146" t="s">
        <v>177</v>
      </c>
      <c r="F46" s="166" t="s">
        <v>176</v>
      </c>
    </row>
    <row r="47" spans="1:6">
      <c r="A47" s="165"/>
      <c r="B47" s="167"/>
      <c r="C47" s="165"/>
      <c r="D47" s="165"/>
      <c r="E47" s="146" t="s">
        <v>175</v>
      </c>
      <c r="F47" s="166"/>
    </row>
    <row r="48" spans="1:6">
      <c r="A48" s="111" t="s">
        <v>174</v>
      </c>
      <c r="B48" s="112" t="s">
        <v>173</v>
      </c>
      <c r="C48" s="111" t="s">
        <v>172</v>
      </c>
      <c r="D48" s="111">
        <v>48</v>
      </c>
      <c r="E48" s="141"/>
      <c r="F48" s="113">
        <f>D48*E48</f>
        <v>0</v>
      </c>
    </row>
    <row r="49" spans="1:6">
      <c r="A49" s="111"/>
      <c r="B49" s="112"/>
      <c r="C49" s="111"/>
      <c r="D49" s="111"/>
      <c r="E49" s="141"/>
      <c r="F49" s="113"/>
    </row>
    <row r="50" spans="1:6" ht="25.5">
      <c r="A50" s="111" t="s">
        <v>171</v>
      </c>
      <c r="B50" s="112" t="s">
        <v>170</v>
      </c>
      <c r="C50" s="111" t="s">
        <v>16</v>
      </c>
      <c r="D50" s="111">
        <v>2</v>
      </c>
      <c r="E50" s="141"/>
      <c r="F50" s="113">
        <f>D50*E50</f>
        <v>0</v>
      </c>
    </row>
    <row r="51" spans="1:6">
      <c r="A51" s="111"/>
      <c r="B51" s="112"/>
      <c r="C51" s="111"/>
      <c r="D51" s="111"/>
      <c r="E51" s="141"/>
      <c r="F51" s="113"/>
    </row>
    <row r="52" spans="1:6">
      <c r="A52" s="111" t="s">
        <v>169</v>
      </c>
      <c r="B52" s="112" t="s">
        <v>168</v>
      </c>
      <c r="C52" s="111" t="s">
        <v>19</v>
      </c>
      <c r="D52" s="111">
        <v>1</v>
      </c>
      <c r="E52" s="141"/>
      <c r="F52" s="113">
        <f>D52*E52</f>
        <v>0</v>
      </c>
    </row>
    <row r="53" spans="1:6">
      <c r="A53" s="114"/>
      <c r="B53" s="112"/>
      <c r="C53" s="111"/>
      <c r="D53" s="111"/>
      <c r="E53" s="141"/>
      <c r="F53" s="113"/>
    </row>
    <row r="54" spans="1:6" ht="38.25">
      <c r="A54" s="111" t="s">
        <v>167</v>
      </c>
      <c r="B54" s="112" t="s">
        <v>166</v>
      </c>
      <c r="C54" s="111" t="s">
        <v>19</v>
      </c>
      <c r="D54" s="111">
        <v>1</v>
      </c>
      <c r="E54" s="141"/>
      <c r="F54" s="113">
        <f t="shared" ref="F53:F54" si="1">D54*E54</f>
        <v>0</v>
      </c>
    </row>
    <row r="55" spans="1:6">
      <c r="A55" s="121"/>
      <c r="B55" s="115" t="s">
        <v>165</v>
      </c>
      <c r="C55" s="130"/>
      <c r="D55" s="130"/>
      <c r="E55" s="145"/>
      <c r="F55" s="131">
        <f>SUM(F48:F54)</f>
        <v>0</v>
      </c>
    </row>
    <row r="56" spans="1:6">
      <c r="A56" s="114"/>
      <c r="B56" s="125"/>
      <c r="C56" s="125"/>
      <c r="D56" s="125"/>
      <c r="E56" s="126"/>
      <c r="F56" s="126"/>
    </row>
    <row r="57" spans="1:6">
      <c r="A57" s="114"/>
      <c r="B57" s="125"/>
      <c r="C57" s="125"/>
      <c r="D57" s="125"/>
      <c r="E57" s="126"/>
      <c r="F57" s="126"/>
    </row>
    <row r="58" spans="1:6">
      <c r="A58" s="125"/>
      <c r="B58" s="132" t="s">
        <v>164</v>
      </c>
      <c r="C58" s="125"/>
      <c r="D58" s="125"/>
      <c r="E58" s="126"/>
      <c r="F58" s="133">
        <f>F41+F55</f>
        <v>0</v>
      </c>
    </row>
  </sheetData>
  <sheetProtection algorithmName="SHA-512" hashValue="+iUTyQG9y/gpAClFPOeFlPdYtBnlURfErIbe/BI+81kKFt2V+AnxsbNsKPA1OUH8jhUuko11Nf/9T9Xg6Csemw==" saltValue="K4gYz6+mS7xDlaKVZAoebw==" spinCount="100000" sheet="1" formatCells="0" formatColumns="0"/>
  <mergeCells count="11">
    <mergeCell ref="D7:D8"/>
    <mergeCell ref="F7:F8"/>
    <mergeCell ref="A46:A47"/>
    <mergeCell ref="B46:B47"/>
    <mergeCell ref="C46:C47"/>
    <mergeCell ref="D46:D47"/>
    <mergeCell ref="F46:F47"/>
    <mergeCell ref="E7:E8"/>
    <mergeCell ref="A7:A8"/>
    <mergeCell ref="B7:B8"/>
    <mergeCell ref="C7:C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4"/>
  <sheetViews>
    <sheetView topLeftCell="A25" workbookViewId="0">
      <selection activeCell="E30" sqref="E30"/>
    </sheetView>
  </sheetViews>
  <sheetFormatPr defaultRowHeight="15"/>
  <cols>
    <col min="2" max="2" width="41.5703125" customWidth="1"/>
  </cols>
  <sheetData>
    <row r="1" spans="1:11" s="4" customFormat="1" ht="12.75">
      <c r="A1" s="20" t="s">
        <v>6</v>
      </c>
      <c r="B1" s="21" t="s">
        <v>7</v>
      </c>
      <c r="C1" s="22" t="s">
        <v>8</v>
      </c>
      <c r="D1" s="23" t="s">
        <v>9</v>
      </c>
      <c r="E1" s="24" t="s">
        <v>10</v>
      </c>
      <c r="F1" s="24" t="s">
        <v>11</v>
      </c>
      <c r="G1" s="25"/>
      <c r="H1" s="25"/>
      <c r="I1" s="25"/>
      <c r="J1" s="25"/>
      <c r="K1" s="25"/>
    </row>
    <row r="2" spans="1:11" s="4" customFormat="1" ht="12.75">
      <c r="A2" s="1"/>
      <c r="B2" s="19"/>
      <c r="C2" s="2"/>
      <c r="D2" s="3"/>
      <c r="E2" s="3"/>
      <c r="F2" s="3"/>
      <c r="G2" s="25"/>
      <c r="H2" s="25"/>
      <c r="I2" s="25"/>
      <c r="J2" s="25"/>
      <c r="K2" s="25"/>
    </row>
    <row r="3" spans="1:11" s="4" customFormat="1" ht="12.75">
      <c r="A3" s="1"/>
      <c r="B3" s="19"/>
      <c r="C3" s="2"/>
      <c r="D3" s="3"/>
      <c r="E3" s="3"/>
      <c r="F3" s="3"/>
      <c r="G3" s="25"/>
      <c r="H3" s="25"/>
      <c r="I3" s="25"/>
      <c r="J3" s="25"/>
      <c r="K3" s="25"/>
    </row>
    <row r="4" spans="1:11" s="4" customFormat="1" ht="12.75">
      <c r="A4" s="1"/>
      <c r="B4" s="19"/>
      <c r="C4" s="2"/>
      <c r="D4" s="3"/>
      <c r="E4" s="3"/>
      <c r="F4" s="3"/>
      <c r="G4" s="25"/>
      <c r="H4" s="25"/>
      <c r="I4" s="25"/>
      <c r="J4" s="25"/>
      <c r="K4" s="25"/>
    </row>
    <row r="5" spans="1:11" s="4" customFormat="1" ht="13.5" thickBot="1">
      <c r="A5" s="1"/>
      <c r="B5" s="19"/>
      <c r="C5" s="2"/>
      <c r="D5" s="3"/>
      <c r="E5" s="3"/>
      <c r="F5" s="3"/>
      <c r="G5" s="25"/>
      <c r="H5" s="25"/>
      <c r="I5" s="25"/>
      <c r="J5" s="25"/>
      <c r="K5" s="25"/>
    </row>
    <row r="6" spans="1:11" s="4" customFormat="1" ht="16.5" thickBot="1">
      <c r="A6" s="27"/>
      <c r="B6" s="50" t="s">
        <v>125</v>
      </c>
      <c r="C6" s="51"/>
      <c r="D6" s="52"/>
      <c r="E6" s="52"/>
      <c r="F6" s="53"/>
      <c r="G6" s="25"/>
      <c r="H6" s="25"/>
      <c r="I6" s="25"/>
      <c r="J6" s="25"/>
      <c r="K6" s="25"/>
    </row>
    <row r="7" spans="1:11" s="4" customFormat="1" ht="12.75">
      <c r="A7" s="27"/>
      <c r="B7" s="6"/>
      <c r="C7" s="2"/>
      <c r="D7" s="25"/>
      <c r="E7" s="25"/>
      <c r="F7" s="25"/>
      <c r="G7" s="25"/>
      <c r="H7" s="25"/>
      <c r="I7" s="25"/>
      <c r="J7" s="25"/>
      <c r="K7" s="25"/>
    </row>
    <row r="8" spans="1:11" s="4" customFormat="1" ht="12.75">
      <c r="A8" s="1"/>
      <c r="B8" s="19"/>
      <c r="C8" s="2"/>
      <c r="D8" s="3"/>
      <c r="E8" s="3"/>
      <c r="F8" s="3"/>
      <c r="G8" s="25"/>
      <c r="H8" s="25"/>
      <c r="I8" s="25"/>
      <c r="J8" s="25"/>
      <c r="K8" s="25"/>
    </row>
    <row r="9" spans="1:11" s="4" customFormat="1" ht="16.5">
      <c r="A9" s="1"/>
      <c r="B9" s="32" t="s">
        <v>159</v>
      </c>
      <c r="C9" s="33"/>
      <c r="D9" s="34"/>
      <c r="E9" s="34"/>
      <c r="F9" s="35"/>
      <c r="G9" s="25"/>
      <c r="H9" s="25"/>
      <c r="I9" s="25"/>
      <c r="J9" s="25"/>
      <c r="K9" s="25"/>
    </row>
    <row r="10" spans="1:11" s="4" customFormat="1" ht="12.75">
      <c r="A10" s="1"/>
      <c r="B10" s="19"/>
      <c r="C10" s="2"/>
      <c r="D10" s="3"/>
      <c r="E10" s="3"/>
      <c r="F10" s="3"/>
      <c r="G10" s="25"/>
      <c r="H10" s="25"/>
      <c r="I10" s="25"/>
      <c r="J10" s="25"/>
      <c r="K10" s="25"/>
    </row>
    <row r="11" spans="1:11" s="4" customFormat="1" ht="12.75">
      <c r="A11" s="1"/>
      <c r="B11" s="19"/>
      <c r="C11" s="2"/>
      <c r="D11" s="3"/>
      <c r="E11" s="3"/>
      <c r="F11" s="3"/>
      <c r="G11" s="25"/>
      <c r="H11" s="25"/>
      <c r="I11" s="25"/>
      <c r="J11" s="25"/>
      <c r="K11" s="25"/>
    </row>
    <row r="12" spans="1:11" s="4" customFormat="1" ht="12.75">
      <c r="A12" s="1"/>
      <c r="B12" s="74"/>
      <c r="C12" s="36"/>
      <c r="D12" s="37"/>
      <c r="E12" s="37"/>
      <c r="F12" s="37"/>
      <c r="G12" s="25"/>
      <c r="H12" s="25"/>
      <c r="I12" s="25"/>
      <c r="J12" s="25"/>
      <c r="K12" s="25"/>
    </row>
    <row r="13" spans="1:11" s="4" customFormat="1" ht="12.75">
      <c r="A13" s="1"/>
      <c r="B13" s="62" t="s">
        <v>161</v>
      </c>
      <c r="C13" s="60"/>
      <c r="D13" s="65"/>
      <c r="E13" s="65"/>
      <c r="F13" s="65">
        <f>+F33</f>
        <v>0</v>
      </c>
      <c r="G13" s="25"/>
      <c r="H13" s="25"/>
      <c r="I13" s="25"/>
      <c r="J13" s="25"/>
      <c r="K13" s="25"/>
    </row>
    <row r="14" spans="1:11" s="4" customFormat="1" ht="12.75">
      <c r="A14" s="1"/>
      <c r="B14" s="62"/>
      <c r="C14" s="60"/>
      <c r="D14" s="65"/>
      <c r="E14" s="65"/>
      <c r="F14" s="65"/>
      <c r="G14" s="25"/>
      <c r="H14" s="25"/>
      <c r="I14" s="25"/>
      <c r="J14" s="25"/>
      <c r="K14" s="25"/>
    </row>
    <row r="15" spans="1:11" s="4" customFormat="1" ht="13.5" thickBot="1">
      <c r="A15" s="1"/>
      <c r="B15" s="67"/>
      <c r="C15" s="68"/>
      <c r="D15" s="69"/>
      <c r="E15" s="69"/>
      <c r="F15" s="69"/>
      <c r="G15" s="25"/>
      <c r="H15" s="25"/>
      <c r="I15" s="25"/>
      <c r="J15" s="25"/>
      <c r="K15" s="25"/>
    </row>
    <row r="16" spans="1:11" s="4" customFormat="1" ht="12.75">
      <c r="A16" s="1"/>
      <c r="B16" s="72" t="s">
        <v>160</v>
      </c>
      <c r="C16" s="16"/>
      <c r="D16" s="17"/>
      <c r="E16" s="17"/>
      <c r="F16" s="17">
        <f>SUM(F13:F14)</f>
        <v>0</v>
      </c>
      <c r="G16" s="25"/>
      <c r="H16" s="25"/>
      <c r="I16" s="25"/>
      <c r="J16" s="25"/>
      <c r="K16" s="25"/>
    </row>
    <row r="17" spans="1:11" s="4" customFormat="1" ht="12.75">
      <c r="A17" s="1"/>
      <c r="B17" s="9"/>
      <c r="C17" s="10"/>
      <c r="D17" s="15"/>
      <c r="E17" s="15"/>
      <c r="F17" s="15"/>
      <c r="G17" s="25"/>
      <c r="H17" s="25"/>
      <c r="I17" s="25"/>
      <c r="J17" s="25"/>
      <c r="K17" s="25"/>
    </row>
    <row r="18" spans="1:11" s="4" customFormat="1" ht="12.75">
      <c r="A18" s="1"/>
      <c r="B18" s="9"/>
      <c r="C18" s="10"/>
      <c r="D18" s="15"/>
      <c r="E18" s="15"/>
      <c r="F18" s="15"/>
      <c r="G18" s="25"/>
      <c r="H18" s="25"/>
      <c r="I18" s="25"/>
      <c r="J18" s="25"/>
      <c r="K18" s="25"/>
    </row>
    <row r="19" spans="1:11" s="4" customFormat="1" ht="190.5" customHeight="1">
      <c r="A19" s="1"/>
      <c r="B19" s="8" t="s">
        <v>85</v>
      </c>
      <c r="C19" s="10"/>
      <c r="D19" s="18"/>
      <c r="E19" s="18"/>
      <c r="F19" s="18"/>
    </row>
    <row r="20" spans="1:11" s="4" customFormat="1" ht="12.75">
      <c r="A20" s="1"/>
      <c r="B20" s="9"/>
      <c r="C20" s="10"/>
      <c r="D20" s="15"/>
      <c r="E20" s="15"/>
      <c r="F20" s="15"/>
      <c r="G20" s="25"/>
      <c r="H20" s="25"/>
      <c r="I20" s="25"/>
      <c r="J20" s="25"/>
      <c r="K20" s="25"/>
    </row>
    <row r="21" spans="1:11" s="4" customFormat="1" ht="12.75">
      <c r="A21" s="1"/>
      <c r="B21" s="9"/>
      <c r="C21" s="10"/>
      <c r="D21" s="15"/>
      <c r="E21" s="15"/>
      <c r="F21" s="15"/>
      <c r="G21" s="25"/>
      <c r="H21" s="25"/>
      <c r="I21" s="25"/>
      <c r="J21" s="25"/>
      <c r="K21" s="25"/>
    </row>
    <row r="22" spans="1:11" s="4" customFormat="1" ht="12.75">
      <c r="A22" s="27"/>
      <c r="B22" s="80" t="str">
        <f>CONCATENATE(B13)</f>
        <v>I. OPREMA</v>
      </c>
      <c r="C22" s="38"/>
      <c r="D22" s="79"/>
      <c r="E22" s="79"/>
      <c r="F22" s="79"/>
      <c r="G22" s="25"/>
      <c r="H22" s="25"/>
      <c r="I22" s="26"/>
      <c r="J22" s="25"/>
      <c r="K22" s="25"/>
    </row>
    <row r="23" spans="1:11" s="4" customFormat="1" ht="12.75">
      <c r="A23" s="27"/>
      <c r="B23" s="6"/>
      <c r="C23" s="2"/>
      <c r="D23" s="25"/>
      <c r="E23" s="25"/>
      <c r="F23" s="25"/>
      <c r="G23" s="25"/>
      <c r="H23" s="25"/>
      <c r="I23" s="26"/>
      <c r="J23" s="25"/>
      <c r="K23" s="25"/>
    </row>
    <row r="24" spans="1:11" s="4" customFormat="1" ht="274.5" customHeight="1">
      <c r="A24" s="27" t="s">
        <v>15</v>
      </c>
      <c r="B24" s="6" t="s">
        <v>163</v>
      </c>
      <c r="C24" s="2" t="s">
        <v>19</v>
      </c>
      <c r="D24" s="25">
        <v>1</v>
      </c>
      <c r="E24" s="135"/>
      <c r="F24" s="25">
        <f t="shared" ref="F24:F28" si="0">D24*E24</f>
        <v>0</v>
      </c>
      <c r="G24" s="25"/>
      <c r="H24" s="25"/>
      <c r="I24" s="26"/>
      <c r="J24" s="25"/>
      <c r="K24" s="25"/>
    </row>
    <row r="25" spans="1:11" s="4" customFormat="1" ht="12.75">
      <c r="A25" s="27"/>
      <c r="B25" s="6"/>
      <c r="C25" s="2"/>
      <c r="D25" s="25"/>
      <c r="E25" s="135"/>
      <c r="F25" s="25"/>
      <c r="G25" s="25"/>
      <c r="H25" s="25"/>
      <c r="I25" s="26"/>
      <c r="J25" s="25"/>
      <c r="K25" s="25"/>
    </row>
    <row r="26" spans="1:11" s="4" customFormat="1" ht="114.75">
      <c r="A26" s="27" t="s">
        <v>17</v>
      </c>
      <c r="B26" s="6" t="s">
        <v>126</v>
      </c>
      <c r="C26" s="2" t="s">
        <v>19</v>
      </c>
      <c r="D26" s="25">
        <v>1</v>
      </c>
      <c r="E26" s="135"/>
      <c r="F26" s="25">
        <f t="shared" si="0"/>
        <v>0</v>
      </c>
      <c r="G26" s="25"/>
      <c r="H26" s="25"/>
      <c r="I26" s="26"/>
      <c r="J26" s="25"/>
      <c r="K26" s="25"/>
    </row>
    <row r="27" spans="1:11" s="4" customFormat="1" ht="12.75">
      <c r="A27" s="27"/>
      <c r="B27" s="6"/>
      <c r="C27" s="2"/>
      <c r="D27" s="25"/>
      <c r="E27" s="135"/>
      <c r="F27" s="25"/>
      <c r="G27" s="25"/>
      <c r="H27" s="25"/>
      <c r="I27" s="26"/>
      <c r="J27" s="25"/>
      <c r="K27" s="25"/>
    </row>
    <row r="28" spans="1:11" s="4" customFormat="1" ht="38.25">
      <c r="A28" s="27" t="s">
        <v>20</v>
      </c>
      <c r="B28" s="6" t="s">
        <v>127</v>
      </c>
      <c r="C28" s="2" t="s">
        <v>19</v>
      </c>
      <c r="D28" s="25">
        <v>1</v>
      </c>
      <c r="E28" s="135"/>
      <c r="F28" s="25">
        <f t="shared" si="0"/>
        <v>0</v>
      </c>
      <c r="G28" s="25"/>
      <c r="H28" s="25"/>
      <c r="I28" s="26"/>
      <c r="J28" s="25"/>
      <c r="K28" s="25"/>
    </row>
    <row r="29" spans="1:11" s="4" customFormat="1" ht="12.75">
      <c r="A29" s="27"/>
      <c r="B29" s="6"/>
      <c r="C29" s="2"/>
      <c r="D29" s="25"/>
      <c r="E29" s="135"/>
      <c r="F29" s="25"/>
      <c r="G29" s="25"/>
      <c r="H29" s="25"/>
      <c r="I29" s="26"/>
      <c r="J29" s="25"/>
      <c r="K29" s="25"/>
    </row>
    <row r="30" spans="1:11" s="4" customFormat="1" ht="89.25">
      <c r="A30" s="27" t="s">
        <v>21</v>
      </c>
      <c r="B30" s="6" t="s">
        <v>162</v>
      </c>
      <c r="C30" s="2" t="s">
        <v>19</v>
      </c>
      <c r="D30" s="25">
        <v>1</v>
      </c>
      <c r="E30" s="135"/>
      <c r="F30" s="25">
        <f t="shared" ref="F30" si="1">D30*E30</f>
        <v>0</v>
      </c>
      <c r="G30" s="25"/>
      <c r="H30" s="25"/>
      <c r="I30" s="26"/>
      <c r="J30" s="25"/>
      <c r="K30" s="25"/>
    </row>
    <row r="31" spans="1:11" s="4" customFormat="1" ht="12.75">
      <c r="A31" s="27"/>
      <c r="B31" s="6"/>
      <c r="C31" s="2"/>
      <c r="D31" s="25"/>
      <c r="E31" s="25"/>
      <c r="F31" s="25"/>
      <c r="G31" s="25"/>
      <c r="H31" s="25"/>
      <c r="I31" s="26"/>
      <c r="J31" s="25"/>
      <c r="K31" s="25"/>
    </row>
    <row r="32" spans="1:11" s="4" customFormat="1" ht="12.75">
      <c r="A32" s="27"/>
      <c r="B32" s="6"/>
      <c r="C32" s="2"/>
      <c r="D32" s="25"/>
      <c r="E32" s="25"/>
      <c r="F32" s="25"/>
      <c r="G32" s="25"/>
      <c r="H32" s="25"/>
      <c r="I32" s="25"/>
      <c r="J32" s="25"/>
      <c r="K32" s="25"/>
    </row>
    <row r="33" spans="1:11" s="4" customFormat="1" ht="12.75">
      <c r="A33" s="27"/>
      <c r="B33" s="39" t="str">
        <f>CONCATENATE(B13," SKUPAJ:")</f>
        <v>I. OPREMA SKUPAJ:</v>
      </c>
      <c r="C33" s="59"/>
      <c r="D33" s="42"/>
      <c r="E33" s="42"/>
      <c r="F33" s="43">
        <f>SUM(F24:F31)</f>
        <v>0</v>
      </c>
      <c r="G33" s="25"/>
      <c r="H33" s="25"/>
      <c r="I33" s="25"/>
      <c r="J33" s="25"/>
      <c r="K33" s="25"/>
    </row>
    <row r="34" spans="1:11" s="4" customFormat="1" ht="12.75">
      <c r="A34" s="27"/>
      <c r="B34" s="6"/>
      <c r="C34" s="2"/>
      <c r="D34" s="25"/>
      <c r="E34" s="25"/>
      <c r="F34" s="25"/>
      <c r="G34" s="25"/>
      <c r="H34" s="25"/>
      <c r="I34" s="25"/>
      <c r="J34" s="25"/>
      <c r="K34" s="25"/>
    </row>
  </sheetData>
  <sheetProtection algorithmName="SHA-512" hashValue="d2F2jsZPW0z5O6RTGFFYDRF4m6hse95W36Pu6fjHoHVVzI7pL/I/V5rUtj2GaNE5EgHxwRmvf0lJMh8+YshXsQ==" saltValue="4CRbNS4riCcEl5n0NO86wg==" spinCount="100000" sheet="1" formatCells="0" formatColumn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6</vt:i4>
      </vt:variant>
    </vt:vector>
  </HeadingPairs>
  <TitlesOfParts>
    <vt:vector size="12" baseType="lpstr">
      <vt:lpstr>REKAPITULACIJA</vt:lpstr>
      <vt:lpstr>Dodatna pojasnila</vt:lpstr>
      <vt:lpstr>GR DELA</vt:lpstr>
      <vt:lpstr>OBRT DELA</vt:lpstr>
      <vt:lpstr>INSTALACIJSKA DELA (El)</vt:lpstr>
      <vt:lpstr>OPREMA</vt:lpstr>
      <vt:lpstr>'Dodatna pojasnila'!OLE_LINK1</vt:lpstr>
      <vt:lpstr>'GR DELA'!Področje_tiskanja</vt:lpstr>
      <vt:lpstr>'OBRT DELA'!Področje_tiskanja</vt:lpstr>
      <vt:lpstr>REKAPITULACIJA!Področje_tiskanja</vt:lpstr>
      <vt:lpstr>'GR DELA'!Tiskanje_naslovov</vt:lpstr>
      <vt:lpstr>'OBRT DELA'!Tiskanje_naslovov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Jure Tomažič</dc:creator>
  <cp:lastModifiedBy>Vilma Zupančič</cp:lastModifiedBy>
  <cp:lastPrinted>2021-10-27T12:00:23Z</cp:lastPrinted>
  <dcterms:created xsi:type="dcterms:W3CDTF">2018-06-07T09:57:23Z</dcterms:created>
  <dcterms:modified xsi:type="dcterms:W3CDTF">2022-06-02T11:27:16Z</dcterms:modified>
</cp:coreProperties>
</file>